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Scores" sheetId="1" r:id="rId1"/>
    <sheet name="Conversion" sheetId="2" r:id="rId2"/>
    <sheet name="Map" sheetId="3" r:id="rId3"/>
    <sheet name="MC Performance" sheetId="4" r:id="rId4"/>
  </sheets>
  <definedNames>
    <definedName name="N">'Scores'!$B$68</definedName>
    <definedName name="PercentCorrectRow">'Map'!$B$11</definedName>
    <definedName name="_xlnm.Print_Area" localSheetId="0">'Scores'!$BN$3:$BZ$67</definedName>
    <definedName name="_xlnm.Print_Titles" localSheetId="0">'Scores'!$B:$C,'Scores'!$1:$2</definedName>
  </definedNames>
  <calcPr fullCalcOnLoad="1"/>
</workbook>
</file>

<file path=xl/sharedStrings.xml><?xml version="1.0" encoding="utf-8"?>
<sst xmlns="http://schemas.openxmlformats.org/spreadsheetml/2006/main" count="286" uniqueCount="84">
  <si>
    <t>Last</t>
  </si>
  <si>
    <t>First</t>
  </si>
  <si>
    <t>KEY</t>
  </si>
  <si>
    <t>MC</t>
  </si>
  <si>
    <t>MC%</t>
  </si>
  <si>
    <t>C</t>
  </si>
  <si>
    <t>Raw Score</t>
  </si>
  <si>
    <t>Scaled Score</t>
  </si>
  <si>
    <t>Raw</t>
  </si>
  <si>
    <t>Scl</t>
  </si>
  <si>
    <t>%</t>
  </si>
  <si>
    <t>55-64</t>
  </si>
  <si>
    <t>&lt; 55</t>
  </si>
  <si>
    <t>Map to Learning Standards</t>
  </si>
  <si>
    <t>Mathematical Reasoning</t>
  </si>
  <si>
    <t>Operations</t>
  </si>
  <si>
    <t>Number &amp; Numeration</t>
  </si>
  <si>
    <t>Modeling/Multiple Representation</t>
  </si>
  <si>
    <t>Measurement</t>
  </si>
  <si>
    <t>Uncertainty</t>
  </si>
  <si>
    <t>Patterns/Functions</t>
  </si>
  <si>
    <t>Problem Numbers</t>
  </si>
  <si>
    <t>Percentage of Points Earned</t>
  </si>
  <si>
    <t>HSST</t>
  </si>
  <si>
    <t>Diff</t>
  </si>
  <si>
    <t>PercentCorrectRow</t>
  </si>
  <si>
    <t>Multiple-Choice Only, By Standard</t>
  </si>
  <si>
    <t>Konan Curve</t>
  </si>
  <si>
    <t>&gt;=85</t>
  </si>
  <si>
    <t>65-84</t>
  </si>
  <si>
    <t>Question</t>
  </si>
  <si>
    <t>% Correct</t>
  </si>
  <si>
    <t>Standard</t>
  </si>
  <si>
    <t>ID#</t>
  </si>
  <si>
    <t xml:space="preserve"> </t>
  </si>
  <si>
    <t>Pd</t>
  </si>
  <si>
    <t>Note</t>
  </si>
  <si>
    <t>Semester</t>
  </si>
  <si>
    <t>PC, FR</t>
  </si>
  <si>
    <t>?</t>
  </si>
  <si>
    <t>Max</t>
  </si>
  <si>
    <t>Min</t>
  </si>
  <si>
    <t>Avg</t>
  </si>
  <si>
    <t>Doe</t>
  </si>
  <si>
    <t>John</t>
  </si>
  <si>
    <t>Simplify rational expression</t>
  </si>
  <si>
    <t>Parallel lines - equal slopes, proportion</t>
  </si>
  <si>
    <t>Name polygon from number of sides</t>
  </si>
  <si>
    <t>Counting - union/exclusion principle</t>
  </si>
  <si>
    <t>Add polynomials</t>
  </si>
  <si>
    <t>Translate verbal expression</t>
  </si>
  <si>
    <t>Evaluate monomial expression</t>
  </si>
  <si>
    <t>Convert into scientific notation</t>
  </si>
  <si>
    <t>Counting: Multiplication principle</t>
  </si>
  <si>
    <t>Solve 2-step linear equation (negatives)</t>
  </si>
  <si>
    <t>Solve 2-step linear equation</t>
  </si>
  <si>
    <t>Simplify radical</t>
  </si>
  <si>
    <t>Identify transformation from picture</t>
  </si>
  <si>
    <t>Solve linear equation: distributive</t>
  </si>
  <si>
    <t>Express factorial as product</t>
  </si>
  <si>
    <t>Identify reciprocal</t>
  </si>
  <si>
    <t>Write converse of a statement</t>
  </si>
  <si>
    <t>Count lines of symmetry from figure</t>
  </si>
  <si>
    <t>Area of rectangle and square, inequality</t>
  </si>
  <si>
    <t>Represent complement of an angle</t>
  </si>
  <si>
    <t>Strategy for right-triangle trigonometry</t>
  </si>
  <si>
    <t>Probability of multiple events</t>
  </si>
  <si>
    <t>Find midpoint of segment (coordinates)</t>
  </si>
  <si>
    <t>Contrapositive equivalent to statement</t>
  </si>
  <si>
    <t>Solve simple system of linear equations</t>
  </si>
  <si>
    <t>Identify image of point under reflection</t>
  </si>
  <si>
    <t>Simplify from negative exponent</t>
  </si>
  <si>
    <t>Identify arithmetic property illustrated</t>
  </si>
  <si>
    <t>Closure of set under operations</t>
  </si>
  <si>
    <t>Find median from frequency table</t>
  </si>
  <si>
    <t>Find volume of cube (powers)</t>
  </si>
  <si>
    <t>List sample space or tree diagram</t>
  </si>
  <si>
    <t>Use Pythagorean theorem to find leg</t>
  </si>
  <si>
    <t>Find distance (d = rt or use proportion)</t>
  </si>
  <si>
    <r>
      <t xml:space="preserve">Graph line from slope and 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>-intercept</t>
    </r>
  </si>
  <si>
    <t>Put real numbers in order</t>
  </si>
  <si>
    <t>Write and evaluate equation from words</t>
  </si>
  <si>
    <t>Solve angles (isosceles, congruence)</t>
  </si>
  <si>
    <t>Solve quadratic-linear system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</si>
</sst>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;"/>
    <numFmt numFmtId="165" formatCode="0.00%;;"/>
    <numFmt numFmtId="166" formatCode="0%;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%;;0%"/>
    <numFmt numFmtId="172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21" applyNumberFormat="1" applyFont="1" applyBorder="1" applyAlignment="1">
      <alignment horizontal="center"/>
    </xf>
    <xf numFmtId="166" fontId="0" fillId="0" borderId="0" xfId="21" applyNumberFormat="1" applyFont="1" applyBorder="1" applyAlignment="1">
      <alignment horizontal="center" shrinkToFi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9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21" applyAlignment="1">
      <alignment horizontal="center" shrinkToFit="1"/>
    </xf>
    <xf numFmtId="0" fontId="0" fillId="0" borderId="0" xfId="0" applyBorder="1" applyAlignment="1">
      <alignment horizontal="centerContinuous"/>
    </xf>
    <xf numFmtId="9" fontId="0" fillId="0" borderId="0" xfId="2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9" fontId="0" fillId="0" borderId="7" xfId="21" applyBorder="1" applyAlignment="1">
      <alignment horizontal="center" wrapText="1"/>
    </xf>
    <xf numFmtId="9" fontId="0" fillId="0" borderId="8" xfId="2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21" applyNumberFormat="1" applyFont="1" applyBorder="1" applyAlignment="1">
      <alignment horizontal="center" shrinkToFit="1"/>
    </xf>
    <xf numFmtId="0" fontId="0" fillId="0" borderId="10" xfId="21" applyNumberFormat="1" applyFont="1" applyBorder="1" applyAlignment="1">
      <alignment horizontal="center" shrinkToFit="1"/>
    </xf>
    <xf numFmtId="166" fontId="0" fillId="0" borderId="10" xfId="21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11" xfId="21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6" xfId="21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66" fontId="0" fillId="0" borderId="13" xfId="21" applyNumberFormat="1" applyFont="1" applyBorder="1" applyAlignment="1">
      <alignment horizontal="center" shrinkToFit="1"/>
    </xf>
    <xf numFmtId="166" fontId="0" fillId="0" borderId="13" xfId="21" applyNumberFormat="1" applyFont="1" applyBorder="1" applyAlignment="1">
      <alignment horizontal="center"/>
    </xf>
    <xf numFmtId="171" fontId="0" fillId="0" borderId="13" xfId="21" applyNumberFormat="1" applyFont="1" applyBorder="1" applyAlignment="1">
      <alignment horizontal="center" shrinkToFit="1"/>
    </xf>
    <xf numFmtId="164" fontId="0" fillId="0" borderId="13" xfId="0" applyNumberFormat="1" applyFont="1" applyBorder="1" applyAlignment="1">
      <alignment horizontal="center"/>
    </xf>
    <xf numFmtId="166" fontId="0" fillId="0" borderId="14" xfId="21" applyNumberFormat="1" applyFont="1" applyBorder="1" applyAlignment="1">
      <alignment horizontal="center"/>
    </xf>
    <xf numFmtId="0" fontId="0" fillId="0" borderId="0" xfId="0" applyFont="1" applyBorder="1" applyAlignment="1">
      <alignment vertical="top" textRotation="180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8">
    <dxf>
      <font>
        <b/>
        <i val="0"/>
        <color rgb="FF008000"/>
      </font>
      <border/>
    </dxf>
    <dxf>
      <font>
        <b val="0"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6"/>
  <sheetViews>
    <sheetView tabSelected="1" zoomScale="85" zoomScaleNormal="85" workbookViewId="0" topLeftCell="A1">
      <pane xSplit="5" ySplit="2" topLeftCell="F3" activePane="bottomRight" state="frozen"/>
      <selection pane="topLeft" activeCell="A1" sqref="A1"/>
      <selection pane="topRight" activeCell="A1" sqref="A1:A16384"/>
      <selection pane="bottomLeft" activeCell="B2" sqref="B2"/>
      <selection pane="bottomRight" activeCell="F3" sqref="F3"/>
    </sheetView>
  </sheetViews>
  <sheetFormatPr defaultColWidth="9.140625" defaultRowHeight="12.75"/>
  <cols>
    <col min="1" max="1" width="10.28125" style="1" bestFit="1" customWidth="1"/>
    <col min="2" max="3" width="14.421875" style="1" bestFit="1" customWidth="1"/>
    <col min="4" max="4" width="3.57421875" style="3" hidden="1" customWidth="1"/>
    <col min="5" max="5" width="5.28125" style="3" hidden="1" customWidth="1"/>
    <col min="6" max="35" width="3.28125" style="3" customWidth="1"/>
    <col min="36" max="65" width="3.28125" style="1" hidden="1" customWidth="1"/>
    <col min="66" max="66" width="4.140625" style="3" bestFit="1" customWidth="1"/>
    <col min="67" max="67" width="5.8515625" style="10" hidden="1" customWidth="1"/>
    <col min="68" max="68" width="3.00390625" style="3" customWidth="1"/>
    <col min="69" max="76" width="3.00390625" style="10" customWidth="1"/>
    <col min="77" max="77" width="5.140625" style="1" bestFit="1" customWidth="1"/>
    <col min="78" max="78" width="5.140625" style="1" customWidth="1"/>
    <col min="79" max="79" width="7.00390625" style="1" hidden="1" customWidth="1"/>
    <col min="80" max="80" width="6.00390625" style="3" hidden="1" customWidth="1"/>
    <col min="81" max="81" width="5.140625" style="1" hidden="1" customWidth="1"/>
    <col min="82" max="82" width="10.421875" style="1" hidden="1" customWidth="1"/>
    <col min="83" max="83" width="7.140625" style="1" hidden="1" customWidth="1"/>
    <col min="84" max="16384" width="12.421875" style="1" customWidth="1"/>
  </cols>
  <sheetData>
    <row r="1" spans="1:83" ht="12.75">
      <c r="A1" s="4" t="s">
        <v>33</v>
      </c>
      <c r="B1" s="4" t="s">
        <v>0</v>
      </c>
      <c r="C1" s="4" t="s">
        <v>1</v>
      </c>
      <c r="D1" s="5" t="s">
        <v>35</v>
      </c>
      <c r="E1" s="5" t="s">
        <v>36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7">
        <v>9</v>
      </c>
      <c r="O1" s="5">
        <v>10</v>
      </c>
      <c r="P1" s="5">
        <v>11</v>
      </c>
      <c r="Q1" s="5">
        <v>12</v>
      </c>
      <c r="R1" s="5">
        <v>13</v>
      </c>
      <c r="S1" s="5">
        <v>14</v>
      </c>
      <c r="T1" s="5">
        <v>15</v>
      </c>
      <c r="U1" s="5">
        <v>16</v>
      </c>
      <c r="V1" s="7">
        <v>17</v>
      </c>
      <c r="W1" s="5">
        <v>18</v>
      </c>
      <c r="X1" s="5">
        <v>19</v>
      </c>
      <c r="Y1" s="5">
        <v>20</v>
      </c>
      <c r="Z1" s="5">
        <v>21</v>
      </c>
      <c r="AA1" s="5">
        <v>22</v>
      </c>
      <c r="AB1" s="5">
        <v>23</v>
      </c>
      <c r="AC1" s="5">
        <v>24</v>
      </c>
      <c r="AD1" s="7">
        <v>25</v>
      </c>
      <c r="AE1" s="5">
        <v>26</v>
      </c>
      <c r="AF1" s="5">
        <v>27</v>
      </c>
      <c r="AG1" s="5">
        <v>28</v>
      </c>
      <c r="AH1" s="5">
        <v>29</v>
      </c>
      <c r="AI1" s="26">
        <v>30</v>
      </c>
      <c r="AJ1" s="5">
        <f>F1</f>
        <v>1</v>
      </c>
      <c r="AK1" s="5">
        <f aca="true" t="shared" si="0" ref="AK1:BM1">G1</f>
        <v>2</v>
      </c>
      <c r="AL1" s="5">
        <f t="shared" si="0"/>
        <v>3</v>
      </c>
      <c r="AM1" s="5">
        <f t="shared" si="0"/>
        <v>4</v>
      </c>
      <c r="AN1" s="5">
        <f t="shared" si="0"/>
        <v>5</v>
      </c>
      <c r="AO1" s="5">
        <f t="shared" si="0"/>
        <v>6</v>
      </c>
      <c r="AP1" s="5">
        <f t="shared" si="0"/>
        <v>7</v>
      </c>
      <c r="AQ1" s="5">
        <f t="shared" si="0"/>
        <v>8</v>
      </c>
      <c r="AR1" s="5">
        <f t="shared" si="0"/>
        <v>9</v>
      </c>
      <c r="AS1" s="5">
        <f t="shared" si="0"/>
        <v>10</v>
      </c>
      <c r="AT1" s="5">
        <f t="shared" si="0"/>
        <v>11</v>
      </c>
      <c r="AU1" s="5">
        <f t="shared" si="0"/>
        <v>12</v>
      </c>
      <c r="AV1" s="5">
        <f t="shared" si="0"/>
        <v>13</v>
      </c>
      <c r="AW1" s="5">
        <f t="shared" si="0"/>
        <v>14</v>
      </c>
      <c r="AX1" s="5">
        <f t="shared" si="0"/>
        <v>15</v>
      </c>
      <c r="AY1" s="5">
        <f t="shared" si="0"/>
        <v>16</v>
      </c>
      <c r="AZ1" s="5">
        <f t="shared" si="0"/>
        <v>17</v>
      </c>
      <c r="BA1" s="5">
        <f t="shared" si="0"/>
        <v>18</v>
      </c>
      <c r="BB1" s="5">
        <f t="shared" si="0"/>
        <v>19</v>
      </c>
      <c r="BC1" s="5">
        <f t="shared" si="0"/>
        <v>20</v>
      </c>
      <c r="BD1" s="5">
        <f t="shared" si="0"/>
        <v>21</v>
      </c>
      <c r="BE1" s="5">
        <f t="shared" si="0"/>
        <v>22</v>
      </c>
      <c r="BF1" s="5">
        <f t="shared" si="0"/>
        <v>23</v>
      </c>
      <c r="BG1" s="5">
        <f t="shared" si="0"/>
        <v>24</v>
      </c>
      <c r="BH1" s="5">
        <f t="shared" si="0"/>
        <v>25</v>
      </c>
      <c r="BI1" s="5">
        <f t="shared" si="0"/>
        <v>26</v>
      </c>
      <c r="BJ1" s="5">
        <f t="shared" si="0"/>
        <v>27</v>
      </c>
      <c r="BK1" s="5">
        <f t="shared" si="0"/>
        <v>28</v>
      </c>
      <c r="BL1" s="5">
        <f t="shared" si="0"/>
        <v>29</v>
      </c>
      <c r="BM1" s="5">
        <f t="shared" si="0"/>
        <v>30</v>
      </c>
      <c r="BN1" s="5" t="s">
        <v>3</v>
      </c>
      <c r="BO1" s="9" t="s">
        <v>4</v>
      </c>
      <c r="BP1" s="5">
        <v>31</v>
      </c>
      <c r="BQ1" s="5">
        <v>32</v>
      </c>
      <c r="BR1" s="5">
        <v>33</v>
      </c>
      <c r="BS1" s="5">
        <v>34</v>
      </c>
      <c r="BT1" s="5">
        <v>35</v>
      </c>
      <c r="BU1" s="5">
        <v>36</v>
      </c>
      <c r="BV1" s="5">
        <v>37</v>
      </c>
      <c r="BW1" s="5">
        <v>38</v>
      </c>
      <c r="BX1" s="5">
        <v>39</v>
      </c>
      <c r="BY1" s="9" t="s">
        <v>8</v>
      </c>
      <c r="BZ1" s="9" t="s">
        <v>9</v>
      </c>
      <c r="CA1" s="9" t="s">
        <v>10</v>
      </c>
      <c r="CB1" s="5" t="s">
        <v>23</v>
      </c>
      <c r="CC1" s="21" t="s">
        <v>24</v>
      </c>
      <c r="CD1" s="5" t="s">
        <v>37</v>
      </c>
      <c r="CE1" s="5" t="s">
        <v>38</v>
      </c>
    </row>
    <row r="2" spans="1:82" ht="12.75">
      <c r="A2" s="4"/>
      <c r="B2" s="4" t="s">
        <v>2</v>
      </c>
      <c r="C2" s="4" t="s">
        <v>2</v>
      </c>
      <c r="E2" s="2"/>
      <c r="F2" s="3">
        <v>2</v>
      </c>
      <c r="G2" s="3">
        <v>1</v>
      </c>
      <c r="H2" s="3">
        <v>2</v>
      </c>
      <c r="I2" s="6">
        <v>4</v>
      </c>
      <c r="J2" s="6">
        <v>4</v>
      </c>
      <c r="K2" s="6">
        <v>1</v>
      </c>
      <c r="L2" s="6">
        <v>3</v>
      </c>
      <c r="M2" s="27">
        <v>3</v>
      </c>
      <c r="N2" s="6">
        <v>4</v>
      </c>
      <c r="O2" s="6">
        <v>4</v>
      </c>
      <c r="P2" s="6">
        <v>2</v>
      </c>
      <c r="Q2" s="6">
        <v>1</v>
      </c>
      <c r="R2" s="6">
        <v>4</v>
      </c>
      <c r="S2" s="6">
        <v>2</v>
      </c>
      <c r="T2" s="6">
        <v>2</v>
      </c>
      <c r="U2" s="27">
        <v>4</v>
      </c>
      <c r="V2" s="6">
        <v>4</v>
      </c>
      <c r="W2" s="6">
        <v>2</v>
      </c>
      <c r="X2" s="6">
        <v>4</v>
      </c>
      <c r="Y2" s="6">
        <v>4</v>
      </c>
      <c r="Z2" s="6">
        <v>2</v>
      </c>
      <c r="AA2" s="6">
        <v>1</v>
      </c>
      <c r="AB2" s="6">
        <v>1</v>
      </c>
      <c r="AC2" s="27">
        <v>3</v>
      </c>
      <c r="AD2" s="6">
        <v>3</v>
      </c>
      <c r="AE2" s="6">
        <v>3</v>
      </c>
      <c r="AF2" s="6">
        <v>4</v>
      </c>
      <c r="AG2" s="6">
        <v>1</v>
      </c>
      <c r="AH2" s="6">
        <v>3</v>
      </c>
      <c r="AI2" s="27">
        <v>4</v>
      </c>
      <c r="AJ2" s="8">
        <f aca="true" t="shared" si="1" ref="AJ2:BM2">IF(F2=F$2,2,0)</f>
        <v>2</v>
      </c>
      <c r="AK2" s="8">
        <f t="shared" si="1"/>
        <v>2</v>
      </c>
      <c r="AL2" s="8">
        <f t="shared" si="1"/>
        <v>2</v>
      </c>
      <c r="AM2" s="8">
        <f t="shared" si="1"/>
        <v>2</v>
      </c>
      <c r="AN2" s="8">
        <f t="shared" si="1"/>
        <v>2</v>
      </c>
      <c r="AO2" s="8">
        <f t="shared" si="1"/>
        <v>2</v>
      </c>
      <c r="AP2" s="8">
        <f t="shared" si="1"/>
        <v>2</v>
      </c>
      <c r="AQ2" s="8">
        <f t="shared" si="1"/>
        <v>2</v>
      </c>
      <c r="AR2" s="8">
        <f t="shared" si="1"/>
        <v>2</v>
      </c>
      <c r="AS2" s="8">
        <f t="shared" si="1"/>
        <v>2</v>
      </c>
      <c r="AT2" s="8">
        <f t="shared" si="1"/>
        <v>2</v>
      </c>
      <c r="AU2" s="8">
        <f t="shared" si="1"/>
        <v>2</v>
      </c>
      <c r="AV2" s="8">
        <f t="shared" si="1"/>
        <v>2</v>
      </c>
      <c r="AW2" s="8">
        <f t="shared" si="1"/>
        <v>2</v>
      </c>
      <c r="AX2" s="8">
        <f t="shared" si="1"/>
        <v>2</v>
      </c>
      <c r="AY2" s="8">
        <f t="shared" si="1"/>
        <v>2</v>
      </c>
      <c r="AZ2" s="8">
        <f t="shared" si="1"/>
        <v>2</v>
      </c>
      <c r="BA2" s="8">
        <f t="shared" si="1"/>
        <v>2</v>
      </c>
      <c r="BB2" s="8">
        <f t="shared" si="1"/>
        <v>2</v>
      </c>
      <c r="BC2" s="8">
        <f t="shared" si="1"/>
        <v>2</v>
      </c>
      <c r="BD2" s="8">
        <f t="shared" si="1"/>
        <v>2</v>
      </c>
      <c r="BE2" s="8">
        <f t="shared" si="1"/>
        <v>2</v>
      </c>
      <c r="BF2" s="8">
        <f t="shared" si="1"/>
        <v>2</v>
      </c>
      <c r="BG2" s="8">
        <f t="shared" si="1"/>
        <v>2</v>
      </c>
      <c r="BH2" s="8">
        <f t="shared" si="1"/>
        <v>2</v>
      </c>
      <c r="BI2" s="8">
        <f t="shared" si="1"/>
        <v>2</v>
      </c>
      <c r="BJ2" s="8">
        <f t="shared" si="1"/>
        <v>2</v>
      </c>
      <c r="BK2" s="8">
        <f t="shared" si="1"/>
        <v>2</v>
      </c>
      <c r="BL2" s="8">
        <f t="shared" si="1"/>
        <v>2</v>
      </c>
      <c r="BM2" s="8">
        <f t="shared" si="1"/>
        <v>2</v>
      </c>
      <c r="BN2" s="8">
        <f aca="true" t="shared" si="2" ref="BN2:BN13">SUM(AJ2:BM2)</f>
        <v>60</v>
      </c>
      <c r="BO2" s="11">
        <f aca="true" t="shared" si="3" ref="BO2:BO13">BN2/60</f>
        <v>1</v>
      </c>
      <c r="BP2" s="6">
        <v>2</v>
      </c>
      <c r="BQ2" s="6">
        <v>2</v>
      </c>
      <c r="BR2" s="6">
        <v>2</v>
      </c>
      <c r="BS2" s="6">
        <v>2</v>
      </c>
      <c r="BT2" s="6">
        <v>2</v>
      </c>
      <c r="BU2" s="6">
        <v>3</v>
      </c>
      <c r="BV2" s="6">
        <v>3</v>
      </c>
      <c r="BW2" s="6">
        <v>4</v>
      </c>
      <c r="BX2" s="6">
        <v>4</v>
      </c>
      <c r="BY2" s="8">
        <f aca="true" t="shared" si="4" ref="BY2:BY33">BN2+SUM(BP2:BX2)</f>
        <v>84</v>
      </c>
      <c r="BZ2" s="8">
        <f>VLOOKUP(BY2,Conversion!A:B,2,FALSE)</f>
        <v>100</v>
      </c>
      <c r="CA2" s="11">
        <f aca="true" t="shared" si="5" ref="CA2:CA33">BY2/84</f>
        <v>1</v>
      </c>
      <c r="CD2" s="3">
        <v>6</v>
      </c>
    </row>
    <row r="3" spans="1:83" ht="12.75">
      <c r="A3" s="1">
        <v>123456789</v>
      </c>
      <c r="B3" s="1" t="s">
        <v>43</v>
      </c>
      <c r="C3" s="1" t="s">
        <v>44</v>
      </c>
      <c r="D3" s="3" t="s">
        <v>39</v>
      </c>
      <c r="E3" s="2"/>
      <c r="M3" s="28"/>
      <c r="U3" s="28"/>
      <c r="AC3" s="28"/>
      <c r="AI3" s="28"/>
      <c r="AJ3" s="8">
        <f aca="true" t="shared" si="6" ref="AJ3:AJ34">IF(F3=F$2,2,0)</f>
        <v>0</v>
      </c>
      <c r="AK3" s="8">
        <f aca="true" t="shared" si="7" ref="AK3:AK34">IF(G3=G$2,2,0)</f>
        <v>0</v>
      </c>
      <c r="AL3" s="8">
        <f aca="true" t="shared" si="8" ref="AL3:AL34">IF(H3=H$2,2,0)</f>
        <v>0</v>
      </c>
      <c r="AM3" s="8">
        <f aca="true" t="shared" si="9" ref="AM3:AM34">IF(I3=I$2,2,0)</f>
        <v>0</v>
      </c>
      <c r="AN3" s="8">
        <f aca="true" t="shared" si="10" ref="AN3:AN34">IF(J3=J$2,2,0)</f>
        <v>0</v>
      </c>
      <c r="AO3" s="8">
        <f aca="true" t="shared" si="11" ref="AO3:AO34">IF(K3=K$2,2,0)</f>
        <v>0</v>
      </c>
      <c r="AP3" s="8">
        <f aca="true" t="shared" si="12" ref="AP3:AP34">IF(L3=L$2,2,0)</f>
        <v>0</v>
      </c>
      <c r="AQ3" s="8">
        <f aca="true" t="shared" si="13" ref="AQ3:AQ34">IF(M3=M$2,2,0)</f>
        <v>0</v>
      </c>
      <c r="AR3" s="8">
        <f aca="true" t="shared" si="14" ref="AR3:AR34">IF(N3=N$2,2,0)</f>
        <v>0</v>
      </c>
      <c r="AS3" s="8">
        <f aca="true" t="shared" si="15" ref="AS3:AS34">IF(O3=O$2,2,0)</f>
        <v>0</v>
      </c>
      <c r="AT3" s="8">
        <f aca="true" t="shared" si="16" ref="AT3:AT34">IF(P3=P$2,2,0)</f>
        <v>0</v>
      </c>
      <c r="AU3" s="8">
        <f aca="true" t="shared" si="17" ref="AU3:AU34">IF(Q3=Q$2,2,0)</f>
        <v>0</v>
      </c>
      <c r="AV3" s="8">
        <f aca="true" t="shared" si="18" ref="AV3:AV34">IF(R3=R$2,2,0)</f>
        <v>0</v>
      </c>
      <c r="AW3" s="8">
        <f aca="true" t="shared" si="19" ref="AW3:AW34">IF(S3=S$2,2,0)</f>
        <v>0</v>
      </c>
      <c r="AX3" s="8">
        <f aca="true" t="shared" si="20" ref="AX3:AX34">IF(T3=T$2,2,0)</f>
        <v>0</v>
      </c>
      <c r="AY3" s="8">
        <f aca="true" t="shared" si="21" ref="AY3:AY34">IF(U3=U$2,2,0)</f>
        <v>0</v>
      </c>
      <c r="AZ3" s="8">
        <f aca="true" t="shared" si="22" ref="AZ3:AZ34">IF(V3=V$2,2,0)</f>
        <v>0</v>
      </c>
      <c r="BA3" s="8">
        <f aca="true" t="shared" si="23" ref="BA3:BA34">IF(W3=W$2,2,0)</f>
        <v>0</v>
      </c>
      <c r="BB3" s="8">
        <f aca="true" t="shared" si="24" ref="BB3:BB34">IF(X3=X$2,2,0)</f>
        <v>0</v>
      </c>
      <c r="BC3" s="8">
        <f aca="true" t="shared" si="25" ref="BC3:BC34">IF(Y3=Y$2,2,0)</f>
        <v>0</v>
      </c>
      <c r="BD3" s="8">
        <f aca="true" t="shared" si="26" ref="BD3:BD34">IF(Z3=Z$2,2,0)</f>
        <v>0</v>
      </c>
      <c r="BE3" s="8">
        <f aca="true" t="shared" si="27" ref="BE3:BE34">IF(AA3=AA$2,2,0)</f>
        <v>0</v>
      </c>
      <c r="BF3" s="8">
        <f aca="true" t="shared" si="28" ref="BF3:BF34">IF(AB3=AB$2,2,0)</f>
        <v>0</v>
      </c>
      <c r="BG3" s="8">
        <f aca="true" t="shared" si="29" ref="BG3:BG34">IF(AC3=AC$2,2,0)</f>
        <v>0</v>
      </c>
      <c r="BH3" s="8">
        <f aca="true" t="shared" si="30" ref="BH3:BH34">IF(AD3=AD$2,2,0)</f>
        <v>0</v>
      </c>
      <c r="BI3" s="8">
        <f aca="true" t="shared" si="31" ref="BI3:BI34">IF(AE3=AE$2,2,0)</f>
        <v>0</v>
      </c>
      <c r="BJ3" s="8">
        <f aca="true" t="shared" si="32" ref="BJ3:BJ34">IF(AF3=AF$2,2,0)</f>
        <v>0</v>
      </c>
      <c r="BK3" s="8">
        <f aca="true" t="shared" si="33" ref="BK3:BK34">IF(AG3=AG$2,2,0)</f>
        <v>0</v>
      </c>
      <c r="BL3" s="8">
        <f aca="true" t="shared" si="34" ref="BL3:BL34">IF(AH3=AH$2,2,0)</f>
        <v>0</v>
      </c>
      <c r="BM3" s="8">
        <f aca="true" t="shared" si="35" ref="BM3:BM34">IF(AI3=AI$2,2,0)</f>
        <v>0</v>
      </c>
      <c r="BN3" s="8">
        <f t="shared" si="2"/>
        <v>0</v>
      </c>
      <c r="BO3" s="11">
        <f t="shared" si="3"/>
        <v>0</v>
      </c>
      <c r="BP3" s="57"/>
      <c r="BQ3" s="57"/>
      <c r="BR3" s="57"/>
      <c r="BS3" s="57"/>
      <c r="BT3" s="57"/>
      <c r="BU3" s="57"/>
      <c r="BV3" s="57"/>
      <c r="BW3" s="57"/>
      <c r="BX3" s="57"/>
      <c r="BY3" s="8">
        <f t="shared" si="4"/>
        <v>0</v>
      </c>
      <c r="BZ3" s="8">
        <f>VLOOKUP(BY3,Conversion!A:B,2,FALSE)</f>
        <v>0</v>
      </c>
      <c r="CA3" s="11">
        <f t="shared" si="5"/>
        <v>0</v>
      </c>
      <c r="CD3" s="3" t="e">
        <f>NA()</f>
        <v>#N/A</v>
      </c>
      <c r="CE3" s="3" t="e">
        <f aca="true" t="shared" si="36" ref="CE3:CE12">IF(AND(CD3&gt;=65,BZ3&lt;65),"X","")</f>
        <v>#N/A</v>
      </c>
    </row>
    <row r="4" spans="1:83" ht="12.75">
      <c r="A4" s="1">
        <v>123456789</v>
      </c>
      <c r="B4" s="1" t="s">
        <v>43</v>
      </c>
      <c r="C4" s="1" t="s">
        <v>44</v>
      </c>
      <c r="D4" s="3" t="s">
        <v>39</v>
      </c>
      <c r="E4" s="2"/>
      <c r="M4" s="28"/>
      <c r="U4" s="28"/>
      <c r="AC4" s="28"/>
      <c r="AI4" s="28"/>
      <c r="AJ4" s="8">
        <f t="shared" si="6"/>
        <v>0</v>
      </c>
      <c r="AK4" s="8">
        <f t="shared" si="7"/>
        <v>0</v>
      </c>
      <c r="AL4" s="8">
        <f t="shared" si="8"/>
        <v>0</v>
      </c>
      <c r="AM4" s="8">
        <f t="shared" si="9"/>
        <v>0</v>
      </c>
      <c r="AN4" s="8">
        <f t="shared" si="10"/>
        <v>0</v>
      </c>
      <c r="AO4" s="8">
        <f t="shared" si="11"/>
        <v>0</v>
      </c>
      <c r="AP4" s="8">
        <f t="shared" si="12"/>
        <v>0</v>
      </c>
      <c r="AQ4" s="8">
        <f t="shared" si="13"/>
        <v>0</v>
      </c>
      <c r="AR4" s="8">
        <f t="shared" si="14"/>
        <v>0</v>
      </c>
      <c r="AS4" s="8">
        <f t="shared" si="15"/>
        <v>0</v>
      </c>
      <c r="AT4" s="8">
        <f t="shared" si="16"/>
        <v>0</v>
      </c>
      <c r="AU4" s="8">
        <f t="shared" si="17"/>
        <v>0</v>
      </c>
      <c r="AV4" s="8">
        <f t="shared" si="18"/>
        <v>0</v>
      </c>
      <c r="AW4" s="8">
        <f t="shared" si="19"/>
        <v>0</v>
      </c>
      <c r="AX4" s="8">
        <f t="shared" si="20"/>
        <v>0</v>
      </c>
      <c r="AY4" s="8">
        <f t="shared" si="21"/>
        <v>0</v>
      </c>
      <c r="AZ4" s="8">
        <f t="shared" si="22"/>
        <v>0</v>
      </c>
      <c r="BA4" s="8">
        <f t="shared" si="23"/>
        <v>0</v>
      </c>
      <c r="BB4" s="8">
        <f t="shared" si="24"/>
        <v>0</v>
      </c>
      <c r="BC4" s="8">
        <f t="shared" si="25"/>
        <v>0</v>
      </c>
      <c r="BD4" s="8">
        <f t="shared" si="26"/>
        <v>0</v>
      </c>
      <c r="BE4" s="8">
        <f t="shared" si="27"/>
        <v>0</v>
      </c>
      <c r="BF4" s="8">
        <f t="shared" si="28"/>
        <v>0</v>
      </c>
      <c r="BG4" s="8">
        <f t="shared" si="29"/>
        <v>0</v>
      </c>
      <c r="BH4" s="8">
        <f t="shared" si="30"/>
        <v>0</v>
      </c>
      <c r="BI4" s="8">
        <f t="shared" si="31"/>
        <v>0</v>
      </c>
      <c r="BJ4" s="8">
        <f t="shared" si="32"/>
        <v>0</v>
      </c>
      <c r="BK4" s="8">
        <f t="shared" si="33"/>
        <v>0</v>
      </c>
      <c r="BL4" s="8">
        <f t="shared" si="34"/>
        <v>0</v>
      </c>
      <c r="BM4" s="8">
        <f t="shared" si="35"/>
        <v>0</v>
      </c>
      <c r="BN4" s="8">
        <f t="shared" si="2"/>
        <v>0</v>
      </c>
      <c r="BO4" s="11">
        <f t="shared" si="3"/>
        <v>0</v>
      </c>
      <c r="BP4" s="57"/>
      <c r="BQ4" s="57"/>
      <c r="BR4" s="57"/>
      <c r="BS4" s="57"/>
      <c r="BT4" s="57"/>
      <c r="BU4" s="57"/>
      <c r="BV4" s="57"/>
      <c r="BW4" s="57"/>
      <c r="BX4" s="57"/>
      <c r="BY4" s="8">
        <f t="shared" si="4"/>
        <v>0</v>
      </c>
      <c r="BZ4" s="8">
        <f>VLOOKUP(BY4,Conversion!A:B,2,FALSE)</f>
        <v>0</v>
      </c>
      <c r="CA4" s="11">
        <f t="shared" si="5"/>
        <v>0</v>
      </c>
      <c r="CB4" s="3" t="e">
        <f>VLOOKUP(A4,#REF!,12,FALSE)</f>
        <v>#REF!</v>
      </c>
      <c r="CC4" s="1" t="e">
        <f>IF(CB4&lt;&gt;BZ4,"Diff","")</f>
        <v>#REF!</v>
      </c>
      <c r="CD4" s="3" t="e">
        <f>NA()</f>
        <v>#N/A</v>
      </c>
      <c r="CE4" s="3" t="e">
        <f t="shared" si="36"/>
        <v>#N/A</v>
      </c>
    </row>
    <row r="5" spans="1:83" ht="12.75">
      <c r="A5" s="1">
        <v>123456789</v>
      </c>
      <c r="B5" s="1" t="s">
        <v>43</v>
      </c>
      <c r="C5" s="1" t="s">
        <v>44</v>
      </c>
      <c r="D5" s="3" t="s">
        <v>39</v>
      </c>
      <c r="E5" s="2"/>
      <c r="M5" s="28"/>
      <c r="U5" s="28"/>
      <c r="AC5" s="28"/>
      <c r="AI5" s="28"/>
      <c r="AJ5" s="8">
        <f t="shared" si="6"/>
        <v>0</v>
      </c>
      <c r="AK5" s="8">
        <f t="shared" si="7"/>
        <v>0</v>
      </c>
      <c r="AL5" s="8">
        <f t="shared" si="8"/>
        <v>0</v>
      </c>
      <c r="AM5" s="8">
        <f t="shared" si="9"/>
        <v>0</v>
      </c>
      <c r="AN5" s="8">
        <f t="shared" si="10"/>
        <v>0</v>
      </c>
      <c r="AO5" s="8">
        <f t="shared" si="11"/>
        <v>0</v>
      </c>
      <c r="AP5" s="8">
        <f t="shared" si="12"/>
        <v>0</v>
      </c>
      <c r="AQ5" s="8">
        <f t="shared" si="13"/>
        <v>0</v>
      </c>
      <c r="AR5" s="8">
        <f t="shared" si="14"/>
        <v>0</v>
      </c>
      <c r="AS5" s="8">
        <f t="shared" si="15"/>
        <v>0</v>
      </c>
      <c r="AT5" s="8">
        <f t="shared" si="16"/>
        <v>0</v>
      </c>
      <c r="AU5" s="8">
        <f t="shared" si="17"/>
        <v>0</v>
      </c>
      <c r="AV5" s="8">
        <f t="shared" si="18"/>
        <v>0</v>
      </c>
      <c r="AW5" s="8">
        <f t="shared" si="19"/>
        <v>0</v>
      </c>
      <c r="AX5" s="8">
        <f t="shared" si="20"/>
        <v>0</v>
      </c>
      <c r="AY5" s="8">
        <f t="shared" si="21"/>
        <v>0</v>
      </c>
      <c r="AZ5" s="8">
        <f t="shared" si="22"/>
        <v>0</v>
      </c>
      <c r="BA5" s="8">
        <f t="shared" si="23"/>
        <v>0</v>
      </c>
      <c r="BB5" s="8">
        <f t="shared" si="24"/>
        <v>0</v>
      </c>
      <c r="BC5" s="8">
        <f t="shared" si="25"/>
        <v>0</v>
      </c>
      <c r="BD5" s="8">
        <f t="shared" si="26"/>
        <v>0</v>
      </c>
      <c r="BE5" s="8">
        <f t="shared" si="27"/>
        <v>0</v>
      </c>
      <c r="BF5" s="8">
        <f t="shared" si="28"/>
        <v>0</v>
      </c>
      <c r="BG5" s="8">
        <f t="shared" si="29"/>
        <v>0</v>
      </c>
      <c r="BH5" s="8">
        <f t="shared" si="30"/>
        <v>0</v>
      </c>
      <c r="BI5" s="8">
        <f t="shared" si="31"/>
        <v>0</v>
      </c>
      <c r="BJ5" s="8">
        <f t="shared" si="32"/>
        <v>0</v>
      </c>
      <c r="BK5" s="8">
        <f t="shared" si="33"/>
        <v>0</v>
      </c>
      <c r="BL5" s="8">
        <f t="shared" si="34"/>
        <v>0</v>
      </c>
      <c r="BM5" s="8">
        <f t="shared" si="35"/>
        <v>0</v>
      </c>
      <c r="BN5" s="8">
        <f t="shared" si="2"/>
        <v>0</v>
      </c>
      <c r="BO5" s="11">
        <f t="shared" si="3"/>
        <v>0</v>
      </c>
      <c r="BP5" s="57"/>
      <c r="BQ5" s="57"/>
      <c r="BR5" s="57"/>
      <c r="BS5" s="57"/>
      <c r="BT5" s="57"/>
      <c r="BU5" s="57"/>
      <c r="BV5" s="57"/>
      <c r="BW5" s="57"/>
      <c r="BX5" s="57"/>
      <c r="BY5" s="8">
        <f t="shared" si="4"/>
        <v>0</v>
      </c>
      <c r="BZ5" s="8">
        <f>VLOOKUP(BY5,Conversion!A:B,2,FALSE)</f>
        <v>0</v>
      </c>
      <c r="CA5" s="11">
        <f t="shared" si="5"/>
        <v>0</v>
      </c>
      <c r="CB5" s="3" t="e">
        <f>VLOOKUP(A5,#REF!,12,FALSE)</f>
        <v>#REF!</v>
      </c>
      <c r="CC5" s="1" t="e">
        <f>IF(CB5&lt;&gt;BZ5,"Diff","")</f>
        <v>#REF!</v>
      </c>
      <c r="CD5" s="3" t="e">
        <f>NA()</f>
        <v>#N/A</v>
      </c>
      <c r="CE5" s="3" t="e">
        <f t="shared" si="36"/>
        <v>#N/A</v>
      </c>
    </row>
    <row r="6" spans="1:83" ht="12.75">
      <c r="A6" s="1">
        <v>123456789</v>
      </c>
      <c r="B6" s="1" t="s">
        <v>43</v>
      </c>
      <c r="C6" s="1" t="s">
        <v>44</v>
      </c>
      <c r="D6" s="3" t="s">
        <v>39</v>
      </c>
      <c r="E6" s="2"/>
      <c r="M6" s="28"/>
      <c r="U6" s="28"/>
      <c r="AC6" s="28"/>
      <c r="AI6" s="28"/>
      <c r="AJ6" s="8">
        <f t="shared" si="6"/>
        <v>0</v>
      </c>
      <c r="AK6" s="8">
        <f t="shared" si="7"/>
        <v>0</v>
      </c>
      <c r="AL6" s="8">
        <f t="shared" si="8"/>
        <v>0</v>
      </c>
      <c r="AM6" s="8">
        <f t="shared" si="9"/>
        <v>0</v>
      </c>
      <c r="AN6" s="8">
        <f t="shared" si="10"/>
        <v>0</v>
      </c>
      <c r="AO6" s="8">
        <f t="shared" si="11"/>
        <v>0</v>
      </c>
      <c r="AP6" s="8">
        <f t="shared" si="12"/>
        <v>0</v>
      </c>
      <c r="AQ6" s="8">
        <f t="shared" si="13"/>
        <v>0</v>
      </c>
      <c r="AR6" s="8">
        <f t="shared" si="14"/>
        <v>0</v>
      </c>
      <c r="AS6" s="8">
        <f t="shared" si="15"/>
        <v>0</v>
      </c>
      <c r="AT6" s="8">
        <f t="shared" si="16"/>
        <v>0</v>
      </c>
      <c r="AU6" s="8">
        <f t="shared" si="17"/>
        <v>0</v>
      </c>
      <c r="AV6" s="8">
        <f t="shared" si="18"/>
        <v>0</v>
      </c>
      <c r="AW6" s="8">
        <f t="shared" si="19"/>
        <v>0</v>
      </c>
      <c r="AX6" s="8">
        <f t="shared" si="20"/>
        <v>0</v>
      </c>
      <c r="AY6" s="8">
        <f t="shared" si="21"/>
        <v>0</v>
      </c>
      <c r="AZ6" s="8">
        <f t="shared" si="22"/>
        <v>0</v>
      </c>
      <c r="BA6" s="8">
        <f t="shared" si="23"/>
        <v>0</v>
      </c>
      <c r="BB6" s="8">
        <f t="shared" si="24"/>
        <v>0</v>
      </c>
      <c r="BC6" s="8">
        <f t="shared" si="25"/>
        <v>0</v>
      </c>
      <c r="BD6" s="8">
        <f t="shared" si="26"/>
        <v>0</v>
      </c>
      <c r="BE6" s="8">
        <f t="shared" si="27"/>
        <v>0</v>
      </c>
      <c r="BF6" s="8">
        <f t="shared" si="28"/>
        <v>0</v>
      </c>
      <c r="BG6" s="8">
        <f t="shared" si="29"/>
        <v>0</v>
      </c>
      <c r="BH6" s="8">
        <f t="shared" si="30"/>
        <v>0</v>
      </c>
      <c r="BI6" s="8">
        <f t="shared" si="31"/>
        <v>0</v>
      </c>
      <c r="BJ6" s="8">
        <f t="shared" si="32"/>
        <v>0</v>
      </c>
      <c r="BK6" s="8">
        <f t="shared" si="33"/>
        <v>0</v>
      </c>
      <c r="BL6" s="8">
        <f t="shared" si="34"/>
        <v>0</v>
      </c>
      <c r="BM6" s="8">
        <f t="shared" si="35"/>
        <v>0</v>
      </c>
      <c r="BN6" s="8">
        <f t="shared" si="2"/>
        <v>0</v>
      </c>
      <c r="BO6" s="11">
        <f t="shared" si="3"/>
        <v>0</v>
      </c>
      <c r="BP6" s="57"/>
      <c r="BQ6" s="57"/>
      <c r="BR6" s="57"/>
      <c r="BS6" s="57"/>
      <c r="BT6" s="57"/>
      <c r="BU6" s="57"/>
      <c r="BV6" s="57"/>
      <c r="BW6" s="57"/>
      <c r="BX6" s="57"/>
      <c r="BY6" s="8">
        <f t="shared" si="4"/>
        <v>0</v>
      </c>
      <c r="BZ6" s="8">
        <f>VLOOKUP(BY6,Conversion!A:B,2,FALSE)</f>
        <v>0</v>
      </c>
      <c r="CA6" s="11">
        <f t="shared" si="5"/>
        <v>0</v>
      </c>
      <c r="CD6" s="3" t="e">
        <f>NA()</f>
        <v>#N/A</v>
      </c>
      <c r="CE6" s="3" t="e">
        <f t="shared" si="36"/>
        <v>#N/A</v>
      </c>
    </row>
    <row r="7" spans="1:83" ht="12.75">
      <c r="A7" s="1">
        <v>123456789</v>
      </c>
      <c r="B7" s="1" t="s">
        <v>43</v>
      </c>
      <c r="C7" s="1" t="s">
        <v>44</v>
      </c>
      <c r="D7" s="3" t="s">
        <v>39</v>
      </c>
      <c r="M7" s="28"/>
      <c r="U7" s="28"/>
      <c r="AC7" s="28"/>
      <c r="AI7" s="28"/>
      <c r="AJ7" s="8">
        <f t="shared" si="6"/>
        <v>0</v>
      </c>
      <c r="AK7" s="8">
        <f t="shared" si="7"/>
        <v>0</v>
      </c>
      <c r="AL7" s="8">
        <f t="shared" si="8"/>
        <v>0</v>
      </c>
      <c r="AM7" s="8">
        <f t="shared" si="9"/>
        <v>0</v>
      </c>
      <c r="AN7" s="8">
        <f t="shared" si="10"/>
        <v>0</v>
      </c>
      <c r="AO7" s="8">
        <f t="shared" si="11"/>
        <v>0</v>
      </c>
      <c r="AP7" s="8">
        <f t="shared" si="12"/>
        <v>0</v>
      </c>
      <c r="AQ7" s="8">
        <f t="shared" si="13"/>
        <v>0</v>
      </c>
      <c r="AR7" s="8">
        <f t="shared" si="14"/>
        <v>0</v>
      </c>
      <c r="AS7" s="8">
        <f t="shared" si="15"/>
        <v>0</v>
      </c>
      <c r="AT7" s="8">
        <f t="shared" si="16"/>
        <v>0</v>
      </c>
      <c r="AU7" s="8">
        <f t="shared" si="17"/>
        <v>0</v>
      </c>
      <c r="AV7" s="8">
        <f t="shared" si="18"/>
        <v>0</v>
      </c>
      <c r="AW7" s="8">
        <f t="shared" si="19"/>
        <v>0</v>
      </c>
      <c r="AX7" s="8">
        <f t="shared" si="20"/>
        <v>0</v>
      </c>
      <c r="AY7" s="8">
        <f t="shared" si="21"/>
        <v>0</v>
      </c>
      <c r="AZ7" s="8">
        <f t="shared" si="22"/>
        <v>0</v>
      </c>
      <c r="BA7" s="8">
        <f t="shared" si="23"/>
        <v>0</v>
      </c>
      <c r="BB7" s="8">
        <f t="shared" si="24"/>
        <v>0</v>
      </c>
      <c r="BC7" s="8">
        <f t="shared" si="25"/>
        <v>0</v>
      </c>
      <c r="BD7" s="8">
        <f t="shared" si="26"/>
        <v>0</v>
      </c>
      <c r="BE7" s="8">
        <f t="shared" si="27"/>
        <v>0</v>
      </c>
      <c r="BF7" s="8">
        <f t="shared" si="28"/>
        <v>0</v>
      </c>
      <c r="BG7" s="8">
        <f t="shared" si="29"/>
        <v>0</v>
      </c>
      <c r="BH7" s="8">
        <f t="shared" si="30"/>
        <v>0</v>
      </c>
      <c r="BI7" s="8">
        <f t="shared" si="31"/>
        <v>0</v>
      </c>
      <c r="BJ7" s="8">
        <f t="shared" si="32"/>
        <v>0</v>
      </c>
      <c r="BK7" s="8">
        <f t="shared" si="33"/>
        <v>0</v>
      </c>
      <c r="BL7" s="8">
        <f t="shared" si="34"/>
        <v>0</v>
      </c>
      <c r="BM7" s="8">
        <f t="shared" si="35"/>
        <v>0</v>
      </c>
      <c r="BN7" s="8">
        <f t="shared" si="2"/>
        <v>0</v>
      </c>
      <c r="BO7" s="11">
        <f t="shared" si="3"/>
        <v>0</v>
      </c>
      <c r="BP7" s="57"/>
      <c r="BQ7" s="57"/>
      <c r="BR7" s="57"/>
      <c r="BS7" s="57"/>
      <c r="BT7" s="57"/>
      <c r="BU7" s="57"/>
      <c r="BV7" s="57"/>
      <c r="BW7" s="57"/>
      <c r="BX7" s="57"/>
      <c r="BY7" s="8">
        <f t="shared" si="4"/>
        <v>0</v>
      </c>
      <c r="BZ7" s="8">
        <f>VLOOKUP(BY7,Conversion!A:B,2,FALSE)</f>
        <v>0</v>
      </c>
      <c r="CA7" s="11">
        <f t="shared" si="5"/>
        <v>0</v>
      </c>
      <c r="CB7" s="3" t="e">
        <f>VLOOKUP(A7,#REF!,12,FALSE)</f>
        <v>#REF!</v>
      </c>
      <c r="CC7" s="1" t="e">
        <f>IF(CB7&lt;&gt;BZ7,"Diff","")</f>
        <v>#REF!</v>
      </c>
      <c r="CD7" s="3" t="e">
        <f>NA()</f>
        <v>#N/A</v>
      </c>
      <c r="CE7" s="3" t="e">
        <f t="shared" si="36"/>
        <v>#N/A</v>
      </c>
    </row>
    <row r="8" spans="1:83" ht="12.75">
      <c r="A8" s="1">
        <v>123456789</v>
      </c>
      <c r="B8" s="1" t="s">
        <v>43</v>
      </c>
      <c r="C8" s="1" t="s">
        <v>44</v>
      </c>
      <c r="D8" s="3" t="s">
        <v>39</v>
      </c>
      <c r="E8" s="2"/>
      <c r="M8" s="28"/>
      <c r="U8" s="28"/>
      <c r="AC8" s="28"/>
      <c r="AI8" s="28"/>
      <c r="AJ8" s="8">
        <f t="shared" si="6"/>
        <v>0</v>
      </c>
      <c r="AK8" s="8">
        <f t="shared" si="7"/>
        <v>0</v>
      </c>
      <c r="AL8" s="8">
        <f t="shared" si="8"/>
        <v>0</v>
      </c>
      <c r="AM8" s="8">
        <f t="shared" si="9"/>
        <v>0</v>
      </c>
      <c r="AN8" s="8">
        <f t="shared" si="10"/>
        <v>0</v>
      </c>
      <c r="AO8" s="8">
        <f t="shared" si="11"/>
        <v>0</v>
      </c>
      <c r="AP8" s="8">
        <f t="shared" si="12"/>
        <v>0</v>
      </c>
      <c r="AQ8" s="8">
        <f t="shared" si="13"/>
        <v>0</v>
      </c>
      <c r="AR8" s="8">
        <f t="shared" si="14"/>
        <v>0</v>
      </c>
      <c r="AS8" s="8">
        <f t="shared" si="15"/>
        <v>0</v>
      </c>
      <c r="AT8" s="8">
        <f t="shared" si="16"/>
        <v>0</v>
      </c>
      <c r="AU8" s="8">
        <f t="shared" si="17"/>
        <v>0</v>
      </c>
      <c r="AV8" s="8">
        <f t="shared" si="18"/>
        <v>0</v>
      </c>
      <c r="AW8" s="8">
        <f t="shared" si="19"/>
        <v>0</v>
      </c>
      <c r="AX8" s="8">
        <f t="shared" si="20"/>
        <v>0</v>
      </c>
      <c r="AY8" s="8">
        <f t="shared" si="21"/>
        <v>0</v>
      </c>
      <c r="AZ8" s="8">
        <f t="shared" si="22"/>
        <v>0</v>
      </c>
      <c r="BA8" s="8">
        <f t="shared" si="23"/>
        <v>0</v>
      </c>
      <c r="BB8" s="8">
        <f t="shared" si="24"/>
        <v>0</v>
      </c>
      <c r="BC8" s="8">
        <f t="shared" si="25"/>
        <v>0</v>
      </c>
      <c r="BD8" s="8">
        <f t="shared" si="26"/>
        <v>0</v>
      </c>
      <c r="BE8" s="8">
        <f t="shared" si="27"/>
        <v>0</v>
      </c>
      <c r="BF8" s="8">
        <f t="shared" si="28"/>
        <v>0</v>
      </c>
      <c r="BG8" s="8">
        <f t="shared" si="29"/>
        <v>0</v>
      </c>
      <c r="BH8" s="8">
        <f t="shared" si="30"/>
        <v>0</v>
      </c>
      <c r="BI8" s="8">
        <f t="shared" si="31"/>
        <v>0</v>
      </c>
      <c r="BJ8" s="8">
        <f t="shared" si="32"/>
        <v>0</v>
      </c>
      <c r="BK8" s="8">
        <f t="shared" si="33"/>
        <v>0</v>
      </c>
      <c r="BL8" s="8">
        <f t="shared" si="34"/>
        <v>0</v>
      </c>
      <c r="BM8" s="8">
        <f t="shared" si="35"/>
        <v>0</v>
      </c>
      <c r="BN8" s="8">
        <f t="shared" si="2"/>
        <v>0</v>
      </c>
      <c r="BO8" s="11">
        <f t="shared" si="3"/>
        <v>0</v>
      </c>
      <c r="BP8" s="57"/>
      <c r="BQ8" s="57"/>
      <c r="BR8" s="57"/>
      <c r="BS8" s="57"/>
      <c r="BT8" s="57"/>
      <c r="BU8" s="57"/>
      <c r="BV8" s="57"/>
      <c r="BW8" s="57"/>
      <c r="BX8" s="57"/>
      <c r="BY8" s="8">
        <f t="shared" si="4"/>
        <v>0</v>
      </c>
      <c r="BZ8" s="8">
        <f>VLOOKUP(BY8,Conversion!A:B,2,FALSE)</f>
        <v>0</v>
      </c>
      <c r="CA8" s="11">
        <f t="shared" si="5"/>
        <v>0</v>
      </c>
      <c r="CB8" s="3" t="e">
        <f>VLOOKUP(A8,#REF!,12,FALSE)</f>
        <v>#REF!</v>
      </c>
      <c r="CC8" s="1" t="e">
        <f>IF(CB8&lt;&gt;BZ8,"Diff","")</f>
        <v>#REF!</v>
      </c>
      <c r="CD8" s="3" t="e">
        <f>NA()</f>
        <v>#N/A</v>
      </c>
      <c r="CE8" s="3" t="e">
        <f t="shared" si="36"/>
        <v>#N/A</v>
      </c>
    </row>
    <row r="9" spans="1:83" ht="12.75">
      <c r="A9" s="1">
        <v>123456789</v>
      </c>
      <c r="B9" s="1" t="s">
        <v>43</v>
      </c>
      <c r="C9" s="1" t="s">
        <v>44</v>
      </c>
      <c r="D9" s="3" t="s">
        <v>39</v>
      </c>
      <c r="E9" s="2"/>
      <c r="M9" s="28"/>
      <c r="U9" s="28"/>
      <c r="AC9" s="28"/>
      <c r="AI9" s="28"/>
      <c r="AJ9" s="8">
        <f t="shared" si="6"/>
        <v>0</v>
      </c>
      <c r="AK9" s="8">
        <f t="shared" si="7"/>
        <v>0</v>
      </c>
      <c r="AL9" s="8">
        <f t="shared" si="8"/>
        <v>0</v>
      </c>
      <c r="AM9" s="8">
        <f t="shared" si="9"/>
        <v>0</v>
      </c>
      <c r="AN9" s="8">
        <f t="shared" si="10"/>
        <v>0</v>
      </c>
      <c r="AO9" s="8">
        <f t="shared" si="11"/>
        <v>0</v>
      </c>
      <c r="AP9" s="8">
        <f t="shared" si="12"/>
        <v>0</v>
      </c>
      <c r="AQ9" s="8">
        <f t="shared" si="13"/>
        <v>0</v>
      </c>
      <c r="AR9" s="8">
        <f t="shared" si="14"/>
        <v>0</v>
      </c>
      <c r="AS9" s="8">
        <f t="shared" si="15"/>
        <v>0</v>
      </c>
      <c r="AT9" s="8">
        <f t="shared" si="16"/>
        <v>0</v>
      </c>
      <c r="AU9" s="8">
        <f t="shared" si="17"/>
        <v>0</v>
      </c>
      <c r="AV9" s="8">
        <f t="shared" si="18"/>
        <v>0</v>
      </c>
      <c r="AW9" s="8">
        <f t="shared" si="19"/>
        <v>0</v>
      </c>
      <c r="AX9" s="8">
        <f t="shared" si="20"/>
        <v>0</v>
      </c>
      <c r="AY9" s="8">
        <f t="shared" si="21"/>
        <v>0</v>
      </c>
      <c r="AZ9" s="8">
        <f t="shared" si="22"/>
        <v>0</v>
      </c>
      <c r="BA9" s="8">
        <f t="shared" si="23"/>
        <v>0</v>
      </c>
      <c r="BB9" s="8">
        <f t="shared" si="24"/>
        <v>0</v>
      </c>
      <c r="BC9" s="8">
        <f t="shared" si="25"/>
        <v>0</v>
      </c>
      <c r="BD9" s="8">
        <f t="shared" si="26"/>
        <v>0</v>
      </c>
      <c r="BE9" s="8">
        <f t="shared" si="27"/>
        <v>0</v>
      </c>
      <c r="BF9" s="8">
        <f t="shared" si="28"/>
        <v>0</v>
      </c>
      <c r="BG9" s="8">
        <f t="shared" si="29"/>
        <v>0</v>
      </c>
      <c r="BH9" s="8">
        <f t="shared" si="30"/>
        <v>0</v>
      </c>
      <c r="BI9" s="8">
        <f t="shared" si="31"/>
        <v>0</v>
      </c>
      <c r="BJ9" s="8">
        <f t="shared" si="32"/>
        <v>0</v>
      </c>
      <c r="BK9" s="8">
        <f t="shared" si="33"/>
        <v>0</v>
      </c>
      <c r="BL9" s="8">
        <f t="shared" si="34"/>
        <v>0</v>
      </c>
      <c r="BM9" s="8">
        <f t="shared" si="35"/>
        <v>0</v>
      </c>
      <c r="BN9" s="8">
        <f t="shared" si="2"/>
        <v>0</v>
      </c>
      <c r="BO9" s="11">
        <f t="shared" si="3"/>
        <v>0</v>
      </c>
      <c r="BP9" s="57"/>
      <c r="BQ9" s="57"/>
      <c r="BR9" s="57"/>
      <c r="BS9" s="57"/>
      <c r="BT9" s="57"/>
      <c r="BU9" s="57"/>
      <c r="BV9" s="57"/>
      <c r="BW9" s="57"/>
      <c r="BX9" s="57"/>
      <c r="BY9" s="8">
        <f t="shared" si="4"/>
        <v>0</v>
      </c>
      <c r="BZ9" s="8">
        <f>VLOOKUP(BY9,Conversion!A:B,2,FALSE)</f>
        <v>0</v>
      </c>
      <c r="CA9" s="11">
        <f t="shared" si="5"/>
        <v>0</v>
      </c>
      <c r="CD9" s="3" t="e">
        <f>NA()</f>
        <v>#N/A</v>
      </c>
      <c r="CE9" s="3" t="e">
        <f t="shared" si="36"/>
        <v>#N/A</v>
      </c>
    </row>
    <row r="10" spans="1:83" ht="12.75">
      <c r="A10" s="1">
        <v>123456789</v>
      </c>
      <c r="B10" s="1" t="s">
        <v>43</v>
      </c>
      <c r="C10" s="1" t="s">
        <v>44</v>
      </c>
      <c r="D10" s="3" t="s">
        <v>39</v>
      </c>
      <c r="E10" s="2"/>
      <c r="M10" s="28"/>
      <c r="U10" s="28"/>
      <c r="AC10" s="28"/>
      <c r="AI10" s="28"/>
      <c r="AJ10" s="8">
        <f t="shared" si="6"/>
        <v>0</v>
      </c>
      <c r="AK10" s="8">
        <f t="shared" si="7"/>
        <v>0</v>
      </c>
      <c r="AL10" s="8">
        <f t="shared" si="8"/>
        <v>0</v>
      </c>
      <c r="AM10" s="8">
        <f t="shared" si="9"/>
        <v>0</v>
      </c>
      <c r="AN10" s="8">
        <f t="shared" si="10"/>
        <v>0</v>
      </c>
      <c r="AO10" s="8">
        <f t="shared" si="11"/>
        <v>0</v>
      </c>
      <c r="AP10" s="8">
        <f t="shared" si="12"/>
        <v>0</v>
      </c>
      <c r="AQ10" s="8">
        <f t="shared" si="13"/>
        <v>0</v>
      </c>
      <c r="AR10" s="8">
        <f t="shared" si="14"/>
        <v>0</v>
      </c>
      <c r="AS10" s="8">
        <f t="shared" si="15"/>
        <v>0</v>
      </c>
      <c r="AT10" s="8">
        <f t="shared" si="16"/>
        <v>0</v>
      </c>
      <c r="AU10" s="8">
        <f t="shared" si="17"/>
        <v>0</v>
      </c>
      <c r="AV10" s="8">
        <f t="shared" si="18"/>
        <v>0</v>
      </c>
      <c r="AW10" s="8">
        <f t="shared" si="19"/>
        <v>0</v>
      </c>
      <c r="AX10" s="8">
        <f t="shared" si="20"/>
        <v>0</v>
      </c>
      <c r="AY10" s="8">
        <f t="shared" si="21"/>
        <v>0</v>
      </c>
      <c r="AZ10" s="8">
        <f t="shared" si="22"/>
        <v>0</v>
      </c>
      <c r="BA10" s="8">
        <f t="shared" si="23"/>
        <v>0</v>
      </c>
      <c r="BB10" s="8">
        <f t="shared" si="24"/>
        <v>0</v>
      </c>
      <c r="BC10" s="8">
        <f t="shared" si="25"/>
        <v>0</v>
      </c>
      <c r="BD10" s="8">
        <f t="shared" si="26"/>
        <v>0</v>
      </c>
      <c r="BE10" s="8">
        <f t="shared" si="27"/>
        <v>0</v>
      </c>
      <c r="BF10" s="8">
        <f t="shared" si="28"/>
        <v>0</v>
      </c>
      <c r="BG10" s="8">
        <f t="shared" si="29"/>
        <v>0</v>
      </c>
      <c r="BH10" s="8">
        <f t="shared" si="30"/>
        <v>0</v>
      </c>
      <c r="BI10" s="8">
        <f t="shared" si="31"/>
        <v>0</v>
      </c>
      <c r="BJ10" s="8">
        <f t="shared" si="32"/>
        <v>0</v>
      </c>
      <c r="BK10" s="8">
        <f t="shared" si="33"/>
        <v>0</v>
      </c>
      <c r="BL10" s="8">
        <f t="shared" si="34"/>
        <v>0</v>
      </c>
      <c r="BM10" s="8">
        <f t="shared" si="35"/>
        <v>0</v>
      </c>
      <c r="BN10" s="8">
        <f t="shared" si="2"/>
        <v>0</v>
      </c>
      <c r="BO10" s="11">
        <f t="shared" si="3"/>
        <v>0</v>
      </c>
      <c r="BP10" s="57"/>
      <c r="BQ10" s="57"/>
      <c r="BR10" s="57"/>
      <c r="BS10" s="57"/>
      <c r="BT10" s="57"/>
      <c r="BU10" s="57"/>
      <c r="BV10" s="57"/>
      <c r="BW10" s="57"/>
      <c r="BX10" s="57"/>
      <c r="BY10" s="8">
        <f t="shared" si="4"/>
        <v>0</v>
      </c>
      <c r="BZ10" s="8">
        <f>VLOOKUP(BY10,Conversion!A:B,2,FALSE)</f>
        <v>0</v>
      </c>
      <c r="CA10" s="11">
        <f t="shared" si="5"/>
        <v>0</v>
      </c>
      <c r="CB10" s="3" t="e">
        <f>VLOOKUP(A10,#REF!,12,FALSE)</f>
        <v>#REF!</v>
      </c>
      <c r="CC10" s="1" t="e">
        <f>IF(CB10&lt;&gt;BZ10,"Diff","")</f>
        <v>#REF!</v>
      </c>
      <c r="CD10" s="3" t="e">
        <f>NA()</f>
        <v>#N/A</v>
      </c>
      <c r="CE10" s="3" t="e">
        <f t="shared" si="36"/>
        <v>#N/A</v>
      </c>
    </row>
    <row r="11" spans="1:83" ht="12.75">
      <c r="A11" s="1">
        <v>123456789</v>
      </c>
      <c r="B11" s="1" t="s">
        <v>43</v>
      </c>
      <c r="C11" s="1" t="s">
        <v>44</v>
      </c>
      <c r="D11" s="3" t="s">
        <v>39</v>
      </c>
      <c r="M11" s="28"/>
      <c r="U11" s="28"/>
      <c r="AC11" s="28"/>
      <c r="AI11" s="28"/>
      <c r="AJ11" s="8">
        <f t="shared" si="6"/>
        <v>0</v>
      </c>
      <c r="AK11" s="8">
        <f t="shared" si="7"/>
        <v>0</v>
      </c>
      <c r="AL11" s="8">
        <f t="shared" si="8"/>
        <v>0</v>
      </c>
      <c r="AM11" s="8">
        <f t="shared" si="9"/>
        <v>0</v>
      </c>
      <c r="AN11" s="8">
        <f t="shared" si="10"/>
        <v>0</v>
      </c>
      <c r="AO11" s="8">
        <f t="shared" si="11"/>
        <v>0</v>
      </c>
      <c r="AP11" s="8">
        <f t="shared" si="12"/>
        <v>0</v>
      </c>
      <c r="AQ11" s="8">
        <f t="shared" si="13"/>
        <v>0</v>
      </c>
      <c r="AR11" s="8">
        <f t="shared" si="14"/>
        <v>0</v>
      </c>
      <c r="AS11" s="8">
        <f t="shared" si="15"/>
        <v>0</v>
      </c>
      <c r="AT11" s="8">
        <f t="shared" si="16"/>
        <v>0</v>
      </c>
      <c r="AU11" s="8">
        <f t="shared" si="17"/>
        <v>0</v>
      </c>
      <c r="AV11" s="8">
        <f t="shared" si="18"/>
        <v>0</v>
      </c>
      <c r="AW11" s="8">
        <f t="shared" si="19"/>
        <v>0</v>
      </c>
      <c r="AX11" s="8">
        <f t="shared" si="20"/>
        <v>0</v>
      </c>
      <c r="AY11" s="8">
        <f t="shared" si="21"/>
        <v>0</v>
      </c>
      <c r="AZ11" s="8">
        <f t="shared" si="22"/>
        <v>0</v>
      </c>
      <c r="BA11" s="8">
        <f t="shared" si="23"/>
        <v>0</v>
      </c>
      <c r="BB11" s="8">
        <f t="shared" si="24"/>
        <v>0</v>
      </c>
      <c r="BC11" s="8">
        <f t="shared" si="25"/>
        <v>0</v>
      </c>
      <c r="BD11" s="8">
        <f t="shared" si="26"/>
        <v>0</v>
      </c>
      <c r="BE11" s="8">
        <f t="shared" si="27"/>
        <v>0</v>
      </c>
      <c r="BF11" s="8">
        <f t="shared" si="28"/>
        <v>0</v>
      </c>
      <c r="BG11" s="8">
        <f t="shared" si="29"/>
        <v>0</v>
      </c>
      <c r="BH11" s="8">
        <f t="shared" si="30"/>
        <v>0</v>
      </c>
      <c r="BI11" s="8">
        <f t="shared" si="31"/>
        <v>0</v>
      </c>
      <c r="BJ11" s="8">
        <f t="shared" si="32"/>
        <v>0</v>
      </c>
      <c r="BK11" s="8">
        <f t="shared" si="33"/>
        <v>0</v>
      </c>
      <c r="BL11" s="8">
        <f t="shared" si="34"/>
        <v>0</v>
      </c>
      <c r="BM11" s="8">
        <f t="shared" si="35"/>
        <v>0</v>
      </c>
      <c r="BN11" s="8">
        <f t="shared" si="2"/>
        <v>0</v>
      </c>
      <c r="BO11" s="11">
        <f t="shared" si="3"/>
        <v>0</v>
      </c>
      <c r="BP11" s="57"/>
      <c r="BQ11" s="57"/>
      <c r="BR11" s="57"/>
      <c r="BS11" s="57"/>
      <c r="BT11" s="57"/>
      <c r="BU11" s="57"/>
      <c r="BV11" s="57"/>
      <c r="BW11" s="57"/>
      <c r="BX11" s="57"/>
      <c r="BY11" s="8">
        <f t="shared" si="4"/>
        <v>0</v>
      </c>
      <c r="BZ11" s="8">
        <f>VLOOKUP(BY11,Conversion!A:B,2,FALSE)</f>
        <v>0</v>
      </c>
      <c r="CA11" s="11">
        <f t="shared" si="5"/>
        <v>0</v>
      </c>
      <c r="CD11" s="3" t="e">
        <f>NA()</f>
        <v>#N/A</v>
      </c>
      <c r="CE11" s="3" t="e">
        <f t="shared" si="36"/>
        <v>#N/A</v>
      </c>
    </row>
    <row r="12" spans="1:83" ht="12.75">
      <c r="A12" s="1">
        <v>123456789</v>
      </c>
      <c r="B12" s="1" t="s">
        <v>43</v>
      </c>
      <c r="C12" s="1" t="s">
        <v>44</v>
      </c>
      <c r="D12" s="3" t="s">
        <v>39</v>
      </c>
      <c r="M12" s="28"/>
      <c r="U12" s="28"/>
      <c r="AC12" s="28"/>
      <c r="AI12" s="28"/>
      <c r="AJ12" s="8">
        <f t="shared" si="6"/>
        <v>0</v>
      </c>
      <c r="AK12" s="8">
        <f t="shared" si="7"/>
        <v>0</v>
      </c>
      <c r="AL12" s="8">
        <f t="shared" si="8"/>
        <v>0</v>
      </c>
      <c r="AM12" s="8">
        <f t="shared" si="9"/>
        <v>0</v>
      </c>
      <c r="AN12" s="8">
        <f t="shared" si="10"/>
        <v>0</v>
      </c>
      <c r="AO12" s="8">
        <f t="shared" si="11"/>
        <v>0</v>
      </c>
      <c r="AP12" s="8">
        <f t="shared" si="12"/>
        <v>0</v>
      </c>
      <c r="AQ12" s="8">
        <f t="shared" si="13"/>
        <v>0</v>
      </c>
      <c r="AR12" s="8">
        <f t="shared" si="14"/>
        <v>0</v>
      </c>
      <c r="AS12" s="8">
        <f t="shared" si="15"/>
        <v>0</v>
      </c>
      <c r="AT12" s="8">
        <f t="shared" si="16"/>
        <v>0</v>
      </c>
      <c r="AU12" s="8">
        <f t="shared" si="17"/>
        <v>0</v>
      </c>
      <c r="AV12" s="8">
        <f t="shared" si="18"/>
        <v>0</v>
      </c>
      <c r="AW12" s="8">
        <f t="shared" si="19"/>
        <v>0</v>
      </c>
      <c r="AX12" s="8">
        <f t="shared" si="20"/>
        <v>0</v>
      </c>
      <c r="AY12" s="8">
        <f t="shared" si="21"/>
        <v>0</v>
      </c>
      <c r="AZ12" s="8">
        <f t="shared" si="22"/>
        <v>0</v>
      </c>
      <c r="BA12" s="8">
        <f t="shared" si="23"/>
        <v>0</v>
      </c>
      <c r="BB12" s="8">
        <f t="shared" si="24"/>
        <v>0</v>
      </c>
      <c r="BC12" s="8">
        <f t="shared" si="25"/>
        <v>0</v>
      </c>
      <c r="BD12" s="8">
        <f t="shared" si="26"/>
        <v>0</v>
      </c>
      <c r="BE12" s="8">
        <f t="shared" si="27"/>
        <v>0</v>
      </c>
      <c r="BF12" s="8">
        <f t="shared" si="28"/>
        <v>0</v>
      </c>
      <c r="BG12" s="8">
        <f t="shared" si="29"/>
        <v>0</v>
      </c>
      <c r="BH12" s="8">
        <f t="shared" si="30"/>
        <v>0</v>
      </c>
      <c r="BI12" s="8">
        <f t="shared" si="31"/>
        <v>0</v>
      </c>
      <c r="BJ12" s="8">
        <f t="shared" si="32"/>
        <v>0</v>
      </c>
      <c r="BK12" s="8">
        <f t="shared" si="33"/>
        <v>0</v>
      </c>
      <c r="BL12" s="8">
        <f t="shared" si="34"/>
        <v>0</v>
      </c>
      <c r="BM12" s="8">
        <f t="shared" si="35"/>
        <v>0</v>
      </c>
      <c r="BN12" s="8">
        <f t="shared" si="2"/>
        <v>0</v>
      </c>
      <c r="BO12" s="11">
        <f t="shared" si="3"/>
        <v>0</v>
      </c>
      <c r="BP12" s="57"/>
      <c r="BQ12" s="57"/>
      <c r="BR12" s="57"/>
      <c r="BS12" s="57"/>
      <c r="BT12" s="57"/>
      <c r="BU12" s="57"/>
      <c r="BV12" s="57"/>
      <c r="BW12" s="57"/>
      <c r="BX12" s="57"/>
      <c r="BY12" s="8">
        <f t="shared" si="4"/>
        <v>0</v>
      </c>
      <c r="BZ12" s="8">
        <f>VLOOKUP(BY12,Conversion!A:B,2,FALSE)</f>
        <v>0</v>
      </c>
      <c r="CA12" s="11">
        <f t="shared" si="5"/>
        <v>0</v>
      </c>
      <c r="CD12" s="3" t="e">
        <f>NA()</f>
        <v>#N/A</v>
      </c>
      <c r="CE12" s="3" t="e">
        <f t="shared" si="36"/>
        <v>#N/A</v>
      </c>
    </row>
    <row r="13" spans="1:83" ht="12.75">
      <c r="A13" s="1">
        <v>123456789</v>
      </c>
      <c r="B13" s="1" t="s">
        <v>43</v>
      </c>
      <c r="C13" s="1" t="s">
        <v>44</v>
      </c>
      <c r="D13" s="3" t="s">
        <v>39</v>
      </c>
      <c r="M13" s="28"/>
      <c r="U13" s="28"/>
      <c r="AC13" s="28"/>
      <c r="AI13" s="28"/>
      <c r="AJ13" s="8">
        <f t="shared" si="6"/>
        <v>0</v>
      </c>
      <c r="AK13" s="8">
        <f t="shared" si="7"/>
        <v>0</v>
      </c>
      <c r="AL13" s="8">
        <f t="shared" si="8"/>
        <v>0</v>
      </c>
      <c r="AM13" s="8">
        <f t="shared" si="9"/>
        <v>0</v>
      </c>
      <c r="AN13" s="8">
        <f t="shared" si="10"/>
        <v>0</v>
      </c>
      <c r="AO13" s="8">
        <f t="shared" si="11"/>
        <v>0</v>
      </c>
      <c r="AP13" s="8">
        <f t="shared" si="12"/>
        <v>0</v>
      </c>
      <c r="AQ13" s="8">
        <f t="shared" si="13"/>
        <v>0</v>
      </c>
      <c r="AR13" s="8">
        <f t="shared" si="14"/>
        <v>0</v>
      </c>
      <c r="AS13" s="8">
        <f t="shared" si="15"/>
        <v>0</v>
      </c>
      <c r="AT13" s="8">
        <f t="shared" si="16"/>
        <v>0</v>
      </c>
      <c r="AU13" s="8">
        <f t="shared" si="17"/>
        <v>0</v>
      </c>
      <c r="AV13" s="8">
        <f t="shared" si="18"/>
        <v>0</v>
      </c>
      <c r="AW13" s="8">
        <f t="shared" si="19"/>
        <v>0</v>
      </c>
      <c r="AX13" s="8">
        <f t="shared" si="20"/>
        <v>0</v>
      </c>
      <c r="AY13" s="8">
        <f t="shared" si="21"/>
        <v>0</v>
      </c>
      <c r="AZ13" s="8">
        <f t="shared" si="22"/>
        <v>0</v>
      </c>
      <c r="BA13" s="8">
        <f t="shared" si="23"/>
        <v>0</v>
      </c>
      <c r="BB13" s="8">
        <f t="shared" si="24"/>
        <v>0</v>
      </c>
      <c r="BC13" s="8">
        <f t="shared" si="25"/>
        <v>0</v>
      </c>
      <c r="BD13" s="8">
        <f t="shared" si="26"/>
        <v>0</v>
      </c>
      <c r="BE13" s="8">
        <f t="shared" si="27"/>
        <v>0</v>
      </c>
      <c r="BF13" s="8">
        <f t="shared" si="28"/>
        <v>0</v>
      </c>
      <c r="BG13" s="8">
        <f t="shared" si="29"/>
        <v>0</v>
      </c>
      <c r="BH13" s="8">
        <f t="shared" si="30"/>
        <v>0</v>
      </c>
      <c r="BI13" s="8">
        <f t="shared" si="31"/>
        <v>0</v>
      </c>
      <c r="BJ13" s="8">
        <f t="shared" si="32"/>
        <v>0</v>
      </c>
      <c r="BK13" s="8">
        <f t="shared" si="33"/>
        <v>0</v>
      </c>
      <c r="BL13" s="8">
        <f t="shared" si="34"/>
        <v>0</v>
      </c>
      <c r="BM13" s="8">
        <f t="shared" si="35"/>
        <v>0</v>
      </c>
      <c r="BN13" s="8">
        <f t="shared" si="2"/>
        <v>0</v>
      </c>
      <c r="BO13" s="11">
        <f t="shared" si="3"/>
        <v>0</v>
      </c>
      <c r="BP13" s="57"/>
      <c r="BQ13" s="57"/>
      <c r="BR13" s="57"/>
      <c r="BS13" s="57"/>
      <c r="BT13" s="57"/>
      <c r="BU13" s="57"/>
      <c r="BV13" s="57"/>
      <c r="BW13" s="57"/>
      <c r="BX13" s="57"/>
      <c r="BY13" s="8">
        <f t="shared" si="4"/>
        <v>0</v>
      </c>
      <c r="BZ13" s="8">
        <f>VLOOKUP(BY13,Conversion!A:B,2,FALSE)</f>
        <v>0</v>
      </c>
      <c r="CA13" s="11">
        <f t="shared" si="5"/>
        <v>0</v>
      </c>
      <c r="CD13" s="3"/>
      <c r="CE13" s="3"/>
    </row>
    <row r="14" spans="1:83" ht="12.75">
      <c r="A14" s="1">
        <v>123456789</v>
      </c>
      <c r="B14" s="1" t="s">
        <v>43</v>
      </c>
      <c r="C14" s="1" t="s">
        <v>44</v>
      </c>
      <c r="D14" s="3" t="s">
        <v>39</v>
      </c>
      <c r="E14" s="2"/>
      <c r="M14" s="28"/>
      <c r="U14" s="28"/>
      <c r="AC14" s="28"/>
      <c r="AI14" s="28"/>
      <c r="AJ14" s="8">
        <f t="shared" si="6"/>
        <v>0</v>
      </c>
      <c r="AK14" s="8">
        <f t="shared" si="7"/>
        <v>0</v>
      </c>
      <c r="AL14" s="8">
        <f t="shared" si="8"/>
        <v>0</v>
      </c>
      <c r="AM14" s="8">
        <f t="shared" si="9"/>
        <v>0</v>
      </c>
      <c r="AN14" s="8">
        <f t="shared" si="10"/>
        <v>0</v>
      </c>
      <c r="AO14" s="8">
        <f t="shared" si="11"/>
        <v>0</v>
      </c>
      <c r="AP14" s="8">
        <f t="shared" si="12"/>
        <v>0</v>
      </c>
      <c r="AQ14" s="8">
        <f t="shared" si="13"/>
        <v>0</v>
      </c>
      <c r="AR14" s="8">
        <f t="shared" si="14"/>
        <v>0</v>
      </c>
      <c r="AS14" s="8">
        <f t="shared" si="15"/>
        <v>0</v>
      </c>
      <c r="AT14" s="8">
        <f t="shared" si="16"/>
        <v>0</v>
      </c>
      <c r="AU14" s="8">
        <f t="shared" si="17"/>
        <v>0</v>
      </c>
      <c r="AV14" s="8">
        <f t="shared" si="18"/>
        <v>0</v>
      </c>
      <c r="AW14" s="8">
        <f t="shared" si="19"/>
        <v>0</v>
      </c>
      <c r="AX14" s="8">
        <f t="shared" si="20"/>
        <v>0</v>
      </c>
      <c r="AY14" s="8">
        <f t="shared" si="21"/>
        <v>0</v>
      </c>
      <c r="AZ14" s="8">
        <f t="shared" si="22"/>
        <v>0</v>
      </c>
      <c r="BA14" s="8">
        <f t="shared" si="23"/>
        <v>0</v>
      </c>
      <c r="BB14" s="8">
        <f t="shared" si="24"/>
        <v>0</v>
      </c>
      <c r="BC14" s="8">
        <f t="shared" si="25"/>
        <v>0</v>
      </c>
      <c r="BD14" s="8">
        <f t="shared" si="26"/>
        <v>0</v>
      </c>
      <c r="BE14" s="8">
        <f t="shared" si="27"/>
        <v>0</v>
      </c>
      <c r="BF14" s="8">
        <f t="shared" si="28"/>
        <v>0</v>
      </c>
      <c r="BG14" s="8">
        <f t="shared" si="29"/>
        <v>0</v>
      </c>
      <c r="BH14" s="8">
        <f t="shared" si="30"/>
        <v>0</v>
      </c>
      <c r="BI14" s="8">
        <f t="shared" si="31"/>
        <v>0</v>
      </c>
      <c r="BJ14" s="8">
        <f t="shared" si="32"/>
        <v>0</v>
      </c>
      <c r="BK14" s="8">
        <f t="shared" si="33"/>
        <v>0</v>
      </c>
      <c r="BL14" s="8">
        <f t="shared" si="34"/>
        <v>0</v>
      </c>
      <c r="BM14" s="8">
        <f t="shared" si="35"/>
        <v>0</v>
      </c>
      <c r="BN14" s="8">
        <f aca="true" t="shared" si="37" ref="BN14:BN67">SUM(AJ14:BM14)</f>
        <v>0</v>
      </c>
      <c r="BO14" s="11">
        <f aca="true" t="shared" si="38" ref="BO14:BO67">BN14/60</f>
        <v>0</v>
      </c>
      <c r="BP14" s="57"/>
      <c r="BQ14" s="57"/>
      <c r="BR14" s="57"/>
      <c r="BS14" s="57"/>
      <c r="BT14" s="57"/>
      <c r="BU14" s="57"/>
      <c r="BV14" s="57"/>
      <c r="BW14" s="57"/>
      <c r="BX14" s="57"/>
      <c r="BY14" s="8">
        <f t="shared" si="4"/>
        <v>0</v>
      </c>
      <c r="BZ14" s="8">
        <f>VLOOKUP(BY14,Conversion!A:B,2,FALSE)</f>
        <v>0</v>
      </c>
      <c r="CA14" s="11">
        <f t="shared" si="5"/>
        <v>0</v>
      </c>
      <c r="CD14" s="3" t="e">
        <f>NA()</f>
        <v>#N/A</v>
      </c>
      <c r="CE14" s="3" t="e">
        <f aca="true" t="shared" si="39" ref="CE14:CE32">IF(AND(CD14&gt;=65,BZ14&lt;65),"X","")</f>
        <v>#N/A</v>
      </c>
    </row>
    <row r="15" spans="1:83" ht="12.75">
      <c r="A15" s="1">
        <v>123456789</v>
      </c>
      <c r="B15" s="1" t="s">
        <v>43</v>
      </c>
      <c r="C15" s="1" t="s">
        <v>44</v>
      </c>
      <c r="D15" s="3" t="s">
        <v>39</v>
      </c>
      <c r="E15" s="2"/>
      <c r="M15" s="28"/>
      <c r="U15" s="28"/>
      <c r="AC15" s="28"/>
      <c r="AI15" s="28"/>
      <c r="AJ15" s="8">
        <f t="shared" si="6"/>
        <v>0</v>
      </c>
      <c r="AK15" s="8">
        <f t="shared" si="7"/>
        <v>0</v>
      </c>
      <c r="AL15" s="8">
        <f t="shared" si="8"/>
        <v>0</v>
      </c>
      <c r="AM15" s="8">
        <f t="shared" si="9"/>
        <v>0</v>
      </c>
      <c r="AN15" s="8">
        <f t="shared" si="10"/>
        <v>0</v>
      </c>
      <c r="AO15" s="8">
        <f t="shared" si="11"/>
        <v>0</v>
      </c>
      <c r="AP15" s="8">
        <f t="shared" si="12"/>
        <v>0</v>
      </c>
      <c r="AQ15" s="8">
        <f t="shared" si="13"/>
        <v>0</v>
      </c>
      <c r="AR15" s="8">
        <f t="shared" si="14"/>
        <v>0</v>
      </c>
      <c r="AS15" s="8">
        <f t="shared" si="15"/>
        <v>0</v>
      </c>
      <c r="AT15" s="8">
        <f t="shared" si="16"/>
        <v>0</v>
      </c>
      <c r="AU15" s="8">
        <f t="shared" si="17"/>
        <v>0</v>
      </c>
      <c r="AV15" s="8">
        <f t="shared" si="18"/>
        <v>0</v>
      </c>
      <c r="AW15" s="8">
        <f t="shared" si="19"/>
        <v>0</v>
      </c>
      <c r="AX15" s="8">
        <f t="shared" si="20"/>
        <v>0</v>
      </c>
      <c r="AY15" s="8">
        <f t="shared" si="21"/>
        <v>0</v>
      </c>
      <c r="AZ15" s="8">
        <f t="shared" si="22"/>
        <v>0</v>
      </c>
      <c r="BA15" s="8">
        <f t="shared" si="23"/>
        <v>0</v>
      </c>
      <c r="BB15" s="8">
        <f t="shared" si="24"/>
        <v>0</v>
      </c>
      <c r="BC15" s="8">
        <f t="shared" si="25"/>
        <v>0</v>
      </c>
      <c r="BD15" s="8">
        <f t="shared" si="26"/>
        <v>0</v>
      </c>
      <c r="BE15" s="8">
        <f t="shared" si="27"/>
        <v>0</v>
      </c>
      <c r="BF15" s="8">
        <f t="shared" si="28"/>
        <v>0</v>
      </c>
      <c r="BG15" s="8">
        <f t="shared" si="29"/>
        <v>0</v>
      </c>
      <c r="BH15" s="8">
        <f t="shared" si="30"/>
        <v>0</v>
      </c>
      <c r="BI15" s="8">
        <f t="shared" si="31"/>
        <v>0</v>
      </c>
      <c r="BJ15" s="8">
        <f t="shared" si="32"/>
        <v>0</v>
      </c>
      <c r="BK15" s="8">
        <f t="shared" si="33"/>
        <v>0</v>
      </c>
      <c r="BL15" s="8">
        <f t="shared" si="34"/>
        <v>0</v>
      </c>
      <c r="BM15" s="8">
        <f t="shared" si="35"/>
        <v>0</v>
      </c>
      <c r="BN15" s="8">
        <f t="shared" si="37"/>
        <v>0</v>
      </c>
      <c r="BO15" s="11">
        <f t="shared" si="38"/>
        <v>0</v>
      </c>
      <c r="BP15" s="57"/>
      <c r="BQ15" s="57"/>
      <c r="BR15" s="57"/>
      <c r="BS15" s="57"/>
      <c r="BT15" s="57"/>
      <c r="BU15" s="57"/>
      <c r="BV15" s="57"/>
      <c r="BW15" s="57"/>
      <c r="BX15" s="57"/>
      <c r="BY15" s="8">
        <f t="shared" si="4"/>
        <v>0</v>
      </c>
      <c r="BZ15" s="8">
        <f>VLOOKUP(BY15,Conversion!A:B,2,FALSE)</f>
        <v>0</v>
      </c>
      <c r="CA15" s="11">
        <f t="shared" si="5"/>
        <v>0</v>
      </c>
      <c r="CD15" s="3" t="e">
        <f>NA()</f>
        <v>#N/A</v>
      </c>
      <c r="CE15" s="3" t="e">
        <f t="shared" si="39"/>
        <v>#N/A</v>
      </c>
    </row>
    <row r="16" spans="1:83" ht="12.75">
      <c r="A16" s="1">
        <v>123456789</v>
      </c>
      <c r="B16" s="1" t="s">
        <v>43</v>
      </c>
      <c r="C16" s="1" t="s">
        <v>44</v>
      </c>
      <c r="D16" s="3" t="s">
        <v>39</v>
      </c>
      <c r="E16" s="2"/>
      <c r="M16" s="28"/>
      <c r="U16" s="28"/>
      <c r="AC16" s="28"/>
      <c r="AI16" s="28"/>
      <c r="AJ16" s="8">
        <f t="shared" si="6"/>
        <v>0</v>
      </c>
      <c r="AK16" s="8">
        <f t="shared" si="7"/>
        <v>0</v>
      </c>
      <c r="AL16" s="8">
        <f t="shared" si="8"/>
        <v>0</v>
      </c>
      <c r="AM16" s="8">
        <f t="shared" si="9"/>
        <v>0</v>
      </c>
      <c r="AN16" s="8">
        <f t="shared" si="10"/>
        <v>0</v>
      </c>
      <c r="AO16" s="8">
        <f t="shared" si="11"/>
        <v>0</v>
      </c>
      <c r="AP16" s="8">
        <f t="shared" si="12"/>
        <v>0</v>
      </c>
      <c r="AQ16" s="8">
        <f t="shared" si="13"/>
        <v>0</v>
      </c>
      <c r="AR16" s="8">
        <f t="shared" si="14"/>
        <v>0</v>
      </c>
      <c r="AS16" s="8">
        <f t="shared" si="15"/>
        <v>0</v>
      </c>
      <c r="AT16" s="8">
        <f t="shared" si="16"/>
        <v>0</v>
      </c>
      <c r="AU16" s="8">
        <f t="shared" si="17"/>
        <v>0</v>
      </c>
      <c r="AV16" s="8">
        <f t="shared" si="18"/>
        <v>0</v>
      </c>
      <c r="AW16" s="8">
        <f t="shared" si="19"/>
        <v>0</v>
      </c>
      <c r="AX16" s="8">
        <f t="shared" si="20"/>
        <v>0</v>
      </c>
      <c r="AY16" s="8">
        <f t="shared" si="21"/>
        <v>0</v>
      </c>
      <c r="AZ16" s="8">
        <f t="shared" si="22"/>
        <v>0</v>
      </c>
      <c r="BA16" s="8">
        <f t="shared" si="23"/>
        <v>0</v>
      </c>
      <c r="BB16" s="8">
        <f t="shared" si="24"/>
        <v>0</v>
      </c>
      <c r="BC16" s="8">
        <f t="shared" si="25"/>
        <v>0</v>
      </c>
      <c r="BD16" s="8">
        <f t="shared" si="26"/>
        <v>0</v>
      </c>
      <c r="BE16" s="8">
        <f t="shared" si="27"/>
        <v>0</v>
      </c>
      <c r="BF16" s="8">
        <f t="shared" si="28"/>
        <v>0</v>
      </c>
      <c r="BG16" s="8">
        <f t="shared" si="29"/>
        <v>0</v>
      </c>
      <c r="BH16" s="8">
        <f t="shared" si="30"/>
        <v>0</v>
      </c>
      <c r="BI16" s="8">
        <f t="shared" si="31"/>
        <v>0</v>
      </c>
      <c r="BJ16" s="8">
        <f t="shared" si="32"/>
        <v>0</v>
      </c>
      <c r="BK16" s="8">
        <f t="shared" si="33"/>
        <v>0</v>
      </c>
      <c r="BL16" s="8">
        <f t="shared" si="34"/>
        <v>0</v>
      </c>
      <c r="BM16" s="8">
        <f t="shared" si="35"/>
        <v>0</v>
      </c>
      <c r="BN16" s="8">
        <f>SUM(AJ16:BM16)</f>
        <v>0</v>
      </c>
      <c r="BO16" s="11">
        <f t="shared" si="38"/>
        <v>0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8">
        <f t="shared" si="4"/>
        <v>0</v>
      </c>
      <c r="BZ16" s="8">
        <f>VLOOKUP(BY16,Conversion!A:B,2,FALSE)</f>
        <v>0</v>
      </c>
      <c r="CA16" s="11">
        <f t="shared" si="5"/>
        <v>0</v>
      </c>
      <c r="CD16" s="3" t="e">
        <f>NA()</f>
        <v>#N/A</v>
      </c>
      <c r="CE16" s="3" t="e">
        <f t="shared" si="39"/>
        <v>#N/A</v>
      </c>
    </row>
    <row r="17" spans="1:83" ht="12.75">
      <c r="A17" s="1">
        <v>123456789</v>
      </c>
      <c r="B17" s="1" t="s">
        <v>43</v>
      </c>
      <c r="C17" s="1" t="s">
        <v>44</v>
      </c>
      <c r="D17" s="3" t="s">
        <v>39</v>
      </c>
      <c r="E17" s="2"/>
      <c r="M17" s="28"/>
      <c r="U17" s="28"/>
      <c r="AC17" s="28"/>
      <c r="AI17" s="28"/>
      <c r="AJ17" s="8">
        <f t="shared" si="6"/>
        <v>0</v>
      </c>
      <c r="AK17" s="8">
        <f t="shared" si="7"/>
        <v>0</v>
      </c>
      <c r="AL17" s="8">
        <f t="shared" si="8"/>
        <v>0</v>
      </c>
      <c r="AM17" s="8">
        <f t="shared" si="9"/>
        <v>0</v>
      </c>
      <c r="AN17" s="8">
        <f t="shared" si="10"/>
        <v>0</v>
      </c>
      <c r="AO17" s="8">
        <f t="shared" si="11"/>
        <v>0</v>
      </c>
      <c r="AP17" s="8">
        <f t="shared" si="12"/>
        <v>0</v>
      </c>
      <c r="AQ17" s="8">
        <f t="shared" si="13"/>
        <v>0</v>
      </c>
      <c r="AR17" s="8">
        <f t="shared" si="14"/>
        <v>0</v>
      </c>
      <c r="AS17" s="8">
        <f t="shared" si="15"/>
        <v>0</v>
      </c>
      <c r="AT17" s="8">
        <f t="shared" si="16"/>
        <v>0</v>
      </c>
      <c r="AU17" s="8">
        <f t="shared" si="17"/>
        <v>0</v>
      </c>
      <c r="AV17" s="8">
        <f t="shared" si="18"/>
        <v>0</v>
      </c>
      <c r="AW17" s="8">
        <f t="shared" si="19"/>
        <v>0</v>
      </c>
      <c r="AX17" s="8">
        <f t="shared" si="20"/>
        <v>0</v>
      </c>
      <c r="AY17" s="8">
        <f t="shared" si="21"/>
        <v>0</v>
      </c>
      <c r="AZ17" s="8">
        <f t="shared" si="22"/>
        <v>0</v>
      </c>
      <c r="BA17" s="8">
        <f t="shared" si="23"/>
        <v>0</v>
      </c>
      <c r="BB17" s="8">
        <f t="shared" si="24"/>
        <v>0</v>
      </c>
      <c r="BC17" s="8">
        <f t="shared" si="25"/>
        <v>0</v>
      </c>
      <c r="BD17" s="8">
        <f t="shared" si="26"/>
        <v>0</v>
      </c>
      <c r="BE17" s="8">
        <f t="shared" si="27"/>
        <v>0</v>
      </c>
      <c r="BF17" s="8">
        <f t="shared" si="28"/>
        <v>0</v>
      </c>
      <c r="BG17" s="8">
        <f t="shared" si="29"/>
        <v>0</v>
      </c>
      <c r="BH17" s="8">
        <f t="shared" si="30"/>
        <v>0</v>
      </c>
      <c r="BI17" s="8">
        <f t="shared" si="31"/>
        <v>0</v>
      </c>
      <c r="BJ17" s="8">
        <f t="shared" si="32"/>
        <v>0</v>
      </c>
      <c r="BK17" s="8">
        <f t="shared" si="33"/>
        <v>0</v>
      </c>
      <c r="BL17" s="8">
        <f t="shared" si="34"/>
        <v>0</v>
      </c>
      <c r="BM17" s="8">
        <f t="shared" si="35"/>
        <v>0</v>
      </c>
      <c r="BN17" s="8">
        <f>SUM(AJ17:BM17)</f>
        <v>0</v>
      </c>
      <c r="BO17" s="11">
        <f t="shared" si="38"/>
        <v>0</v>
      </c>
      <c r="BP17" s="57"/>
      <c r="BQ17" s="57"/>
      <c r="BR17" s="57"/>
      <c r="BS17" s="57"/>
      <c r="BT17" s="57"/>
      <c r="BU17" s="57"/>
      <c r="BV17" s="57"/>
      <c r="BW17" s="57"/>
      <c r="BX17" s="57"/>
      <c r="BY17" s="8">
        <f t="shared" si="4"/>
        <v>0</v>
      </c>
      <c r="BZ17" s="8">
        <f>VLOOKUP(BY17,Conversion!A:B,2,FALSE)</f>
        <v>0</v>
      </c>
      <c r="CA17" s="11">
        <f t="shared" si="5"/>
        <v>0</v>
      </c>
      <c r="CD17" s="3" t="e">
        <f>NA()</f>
        <v>#N/A</v>
      </c>
      <c r="CE17" s="3" t="e">
        <f t="shared" si="39"/>
        <v>#N/A</v>
      </c>
    </row>
    <row r="18" spans="1:83" ht="12.75">
      <c r="A18" s="1">
        <v>123456789</v>
      </c>
      <c r="B18" s="1" t="s">
        <v>43</v>
      </c>
      <c r="C18" s="1" t="s">
        <v>44</v>
      </c>
      <c r="D18" s="3" t="s">
        <v>39</v>
      </c>
      <c r="E18" s="2"/>
      <c r="M18" s="28"/>
      <c r="U18" s="28"/>
      <c r="AC18" s="28"/>
      <c r="AI18" s="28"/>
      <c r="AJ18" s="8">
        <f t="shared" si="6"/>
        <v>0</v>
      </c>
      <c r="AK18" s="8">
        <f t="shared" si="7"/>
        <v>0</v>
      </c>
      <c r="AL18" s="8">
        <f t="shared" si="8"/>
        <v>0</v>
      </c>
      <c r="AM18" s="8">
        <f t="shared" si="9"/>
        <v>0</v>
      </c>
      <c r="AN18" s="8">
        <f t="shared" si="10"/>
        <v>0</v>
      </c>
      <c r="AO18" s="8">
        <f t="shared" si="11"/>
        <v>0</v>
      </c>
      <c r="AP18" s="8">
        <f t="shared" si="12"/>
        <v>0</v>
      </c>
      <c r="AQ18" s="8">
        <f t="shared" si="13"/>
        <v>0</v>
      </c>
      <c r="AR18" s="8">
        <f t="shared" si="14"/>
        <v>0</v>
      </c>
      <c r="AS18" s="8">
        <f t="shared" si="15"/>
        <v>0</v>
      </c>
      <c r="AT18" s="8">
        <f t="shared" si="16"/>
        <v>0</v>
      </c>
      <c r="AU18" s="8">
        <f t="shared" si="17"/>
        <v>0</v>
      </c>
      <c r="AV18" s="8">
        <f t="shared" si="18"/>
        <v>0</v>
      </c>
      <c r="AW18" s="8">
        <f t="shared" si="19"/>
        <v>0</v>
      </c>
      <c r="AX18" s="8">
        <f t="shared" si="20"/>
        <v>0</v>
      </c>
      <c r="AY18" s="8">
        <f t="shared" si="21"/>
        <v>0</v>
      </c>
      <c r="AZ18" s="8">
        <f t="shared" si="22"/>
        <v>0</v>
      </c>
      <c r="BA18" s="8">
        <f t="shared" si="23"/>
        <v>0</v>
      </c>
      <c r="BB18" s="8">
        <f t="shared" si="24"/>
        <v>0</v>
      </c>
      <c r="BC18" s="8">
        <f t="shared" si="25"/>
        <v>0</v>
      </c>
      <c r="BD18" s="8">
        <f t="shared" si="26"/>
        <v>0</v>
      </c>
      <c r="BE18" s="8">
        <f t="shared" si="27"/>
        <v>0</v>
      </c>
      <c r="BF18" s="8">
        <f t="shared" si="28"/>
        <v>0</v>
      </c>
      <c r="BG18" s="8">
        <f t="shared" si="29"/>
        <v>0</v>
      </c>
      <c r="BH18" s="8">
        <f t="shared" si="30"/>
        <v>0</v>
      </c>
      <c r="BI18" s="8">
        <f t="shared" si="31"/>
        <v>0</v>
      </c>
      <c r="BJ18" s="8">
        <f t="shared" si="32"/>
        <v>0</v>
      </c>
      <c r="BK18" s="8">
        <f t="shared" si="33"/>
        <v>0</v>
      </c>
      <c r="BL18" s="8">
        <f t="shared" si="34"/>
        <v>0</v>
      </c>
      <c r="BM18" s="8">
        <f t="shared" si="35"/>
        <v>0</v>
      </c>
      <c r="BN18" s="8">
        <f t="shared" si="37"/>
        <v>0</v>
      </c>
      <c r="BO18" s="11">
        <f t="shared" si="38"/>
        <v>0</v>
      </c>
      <c r="BP18" s="57"/>
      <c r="BQ18" s="57"/>
      <c r="BR18" s="57"/>
      <c r="BS18" s="57"/>
      <c r="BT18" s="57"/>
      <c r="BU18" s="57"/>
      <c r="BV18" s="57"/>
      <c r="BW18" s="57"/>
      <c r="BX18" s="57"/>
      <c r="BY18" s="8">
        <f t="shared" si="4"/>
        <v>0</v>
      </c>
      <c r="BZ18" s="8">
        <f>VLOOKUP(BY18,Conversion!A:B,2,FALSE)</f>
        <v>0</v>
      </c>
      <c r="CA18" s="11">
        <f t="shared" si="5"/>
        <v>0</v>
      </c>
      <c r="CB18" s="3" t="e">
        <f>VLOOKUP(A18,#REF!,12,FALSE)</f>
        <v>#REF!</v>
      </c>
      <c r="CC18" s="1" t="e">
        <f>IF(CB18&lt;&gt;BZ18,"Diff","")</f>
        <v>#REF!</v>
      </c>
      <c r="CD18" s="3" t="e">
        <f>NA()</f>
        <v>#N/A</v>
      </c>
      <c r="CE18" s="3" t="e">
        <f t="shared" si="39"/>
        <v>#N/A</v>
      </c>
    </row>
    <row r="19" spans="1:83" ht="12.75">
      <c r="A19" s="1">
        <v>123456789</v>
      </c>
      <c r="B19" s="1" t="s">
        <v>43</v>
      </c>
      <c r="C19" s="1" t="s">
        <v>44</v>
      </c>
      <c r="D19" s="3" t="s">
        <v>39</v>
      </c>
      <c r="E19" s="2"/>
      <c r="M19" s="28"/>
      <c r="U19" s="28"/>
      <c r="AC19" s="28"/>
      <c r="AI19" s="28"/>
      <c r="AJ19" s="8">
        <f t="shared" si="6"/>
        <v>0</v>
      </c>
      <c r="AK19" s="8">
        <f t="shared" si="7"/>
        <v>0</v>
      </c>
      <c r="AL19" s="8">
        <f t="shared" si="8"/>
        <v>0</v>
      </c>
      <c r="AM19" s="8">
        <f t="shared" si="9"/>
        <v>0</v>
      </c>
      <c r="AN19" s="8">
        <f t="shared" si="10"/>
        <v>0</v>
      </c>
      <c r="AO19" s="8">
        <f t="shared" si="11"/>
        <v>0</v>
      </c>
      <c r="AP19" s="8">
        <f t="shared" si="12"/>
        <v>0</v>
      </c>
      <c r="AQ19" s="8">
        <f t="shared" si="13"/>
        <v>0</v>
      </c>
      <c r="AR19" s="8">
        <f t="shared" si="14"/>
        <v>0</v>
      </c>
      <c r="AS19" s="8">
        <f t="shared" si="15"/>
        <v>0</v>
      </c>
      <c r="AT19" s="8">
        <f t="shared" si="16"/>
        <v>0</v>
      </c>
      <c r="AU19" s="8">
        <f t="shared" si="17"/>
        <v>0</v>
      </c>
      <c r="AV19" s="8">
        <f t="shared" si="18"/>
        <v>0</v>
      </c>
      <c r="AW19" s="8">
        <f t="shared" si="19"/>
        <v>0</v>
      </c>
      <c r="AX19" s="8">
        <f t="shared" si="20"/>
        <v>0</v>
      </c>
      <c r="AY19" s="8">
        <f t="shared" si="21"/>
        <v>0</v>
      </c>
      <c r="AZ19" s="8">
        <f t="shared" si="22"/>
        <v>0</v>
      </c>
      <c r="BA19" s="8">
        <f t="shared" si="23"/>
        <v>0</v>
      </c>
      <c r="BB19" s="8">
        <f t="shared" si="24"/>
        <v>0</v>
      </c>
      <c r="BC19" s="8">
        <f t="shared" si="25"/>
        <v>0</v>
      </c>
      <c r="BD19" s="8">
        <f t="shared" si="26"/>
        <v>0</v>
      </c>
      <c r="BE19" s="8">
        <f t="shared" si="27"/>
        <v>0</v>
      </c>
      <c r="BF19" s="8">
        <f t="shared" si="28"/>
        <v>0</v>
      </c>
      <c r="BG19" s="8">
        <f t="shared" si="29"/>
        <v>0</v>
      </c>
      <c r="BH19" s="8">
        <f t="shared" si="30"/>
        <v>0</v>
      </c>
      <c r="BI19" s="8">
        <f t="shared" si="31"/>
        <v>0</v>
      </c>
      <c r="BJ19" s="8">
        <f t="shared" si="32"/>
        <v>0</v>
      </c>
      <c r="BK19" s="8">
        <f t="shared" si="33"/>
        <v>0</v>
      </c>
      <c r="BL19" s="8">
        <f t="shared" si="34"/>
        <v>0</v>
      </c>
      <c r="BM19" s="8">
        <f t="shared" si="35"/>
        <v>0</v>
      </c>
      <c r="BN19" s="8">
        <f t="shared" si="37"/>
        <v>0</v>
      </c>
      <c r="BO19" s="11">
        <f t="shared" si="38"/>
        <v>0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8">
        <f t="shared" si="4"/>
        <v>0</v>
      </c>
      <c r="BZ19" s="8">
        <f>VLOOKUP(BY19,Conversion!A:B,2,FALSE)</f>
        <v>0</v>
      </c>
      <c r="CA19" s="11">
        <f t="shared" si="5"/>
        <v>0</v>
      </c>
      <c r="CD19" s="3" t="e">
        <f>NA()</f>
        <v>#N/A</v>
      </c>
      <c r="CE19" s="3" t="e">
        <f t="shared" si="39"/>
        <v>#N/A</v>
      </c>
    </row>
    <row r="20" spans="1:83" ht="12.75">
      <c r="A20" s="1">
        <v>123456789</v>
      </c>
      <c r="B20" s="1" t="s">
        <v>43</v>
      </c>
      <c r="C20" s="1" t="s">
        <v>44</v>
      </c>
      <c r="D20" s="3" t="s">
        <v>39</v>
      </c>
      <c r="E20" s="2"/>
      <c r="M20" s="28"/>
      <c r="U20" s="28"/>
      <c r="AC20" s="28"/>
      <c r="AI20" s="28"/>
      <c r="AJ20" s="8">
        <f t="shared" si="6"/>
        <v>0</v>
      </c>
      <c r="AK20" s="8">
        <f t="shared" si="7"/>
        <v>0</v>
      </c>
      <c r="AL20" s="8">
        <f t="shared" si="8"/>
        <v>0</v>
      </c>
      <c r="AM20" s="8">
        <f t="shared" si="9"/>
        <v>0</v>
      </c>
      <c r="AN20" s="8">
        <f t="shared" si="10"/>
        <v>0</v>
      </c>
      <c r="AO20" s="8">
        <f t="shared" si="11"/>
        <v>0</v>
      </c>
      <c r="AP20" s="8">
        <f t="shared" si="12"/>
        <v>0</v>
      </c>
      <c r="AQ20" s="8">
        <f t="shared" si="13"/>
        <v>0</v>
      </c>
      <c r="AR20" s="8">
        <f t="shared" si="14"/>
        <v>0</v>
      </c>
      <c r="AS20" s="8">
        <f t="shared" si="15"/>
        <v>0</v>
      </c>
      <c r="AT20" s="8">
        <f t="shared" si="16"/>
        <v>0</v>
      </c>
      <c r="AU20" s="8">
        <f t="shared" si="17"/>
        <v>0</v>
      </c>
      <c r="AV20" s="8">
        <f t="shared" si="18"/>
        <v>0</v>
      </c>
      <c r="AW20" s="8">
        <f t="shared" si="19"/>
        <v>0</v>
      </c>
      <c r="AX20" s="8">
        <f t="shared" si="20"/>
        <v>0</v>
      </c>
      <c r="AY20" s="8">
        <f t="shared" si="21"/>
        <v>0</v>
      </c>
      <c r="AZ20" s="8">
        <f t="shared" si="22"/>
        <v>0</v>
      </c>
      <c r="BA20" s="8">
        <f t="shared" si="23"/>
        <v>0</v>
      </c>
      <c r="BB20" s="8">
        <f t="shared" si="24"/>
        <v>0</v>
      </c>
      <c r="BC20" s="8">
        <f t="shared" si="25"/>
        <v>0</v>
      </c>
      <c r="BD20" s="8">
        <f t="shared" si="26"/>
        <v>0</v>
      </c>
      <c r="BE20" s="8">
        <f t="shared" si="27"/>
        <v>0</v>
      </c>
      <c r="BF20" s="8">
        <f t="shared" si="28"/>
        <v>0</v>
      </c>
      <c r="BG20" s="8">
        <f t="shared" si="29"/>
        <v>0</v>
      </c>
      <c r="BH20" s="8">
        <f t="shared" si="30"/>
        <v>0</v>
      </c>
      <c r="BI20" s="8">
        <f t="shared" si="31"/>
        <v>0</v>
      </c>
      <c r="BJ20" s="8">
        <f t="shared" si="32"/>
        <v>0</v>
      </c>
      <c r="BK20" s="8">
        <f t="shared" si="33"/>
        <v>0</v>
      </c>
      <c r="BL20" s="8">
        <f t="shared" si="34"/>
        <v>0</v>
      </c>
      <c r="BM20" s="8">
        <f t="shared" si="35"/>
        <v>0</v>
      </c>
      <c r="BN20" s="8">
        <f t="shared" si="37"/>
        <v>0</v>
      </c>
      <c r="BO20" s="11">
        <f t="shared" si="38"/>
        <v>0</v>
      </c>
      <c r="BP20" s="57"/>
      <c r="BQ20" s="57"/>
      <c r="BR20" s="57"/>
      <c r="BS20" s="57"/>
      <c r="BT20" s="57"/>
      <c r="BU20" s="57"/>
      <c r="BV20" s="57"/>
      <c r="BW20" s="57"/>
      <c r="BX20" s="57"/>
      <c r="BY20" s="8">
        <f t="shared" si="4"/>
        <v>0</v>
      </c>
      <c r="BZ20" s="8">
        <f>VLOOKUP(BY20,Conversion!A:B,2,FALSE)</f>
        <v>0</v>
      </c>
      <c r="CA20" s="11">
        <f t="shared" si="5"/>
        <v>0</v>
      </c>
      <c r="CD20" s="3" t="e">
        <f>NA()</f>
        <v>#N/A</v>
      </c>
      <c r="CE20" s="3" t="e">
        <f t="shared" si="39"/>
        <v>#N/A</v>
      </c>
    </row>
    <row r="21" spans="1:83" ht="12.75">
      <c r="A21" s="1">
        <v>123456789</v>
      </c>
      <c r="B21" s="1" t="s">
        <v>43</v>
      </c>
      <c r="C21" s="1" t="s">
        <v>44</v>
      </c>
      <c r="D21" s="3" t="s">
        <v>39</v>
      </c>
      <c r="E21" s="2"/>
      <c r="M21" s="28"/>
      <c r="U21" s="28"/>
      <c r="AC21" s="28"/>
      <c r="AI21" s="28"/>
      <c r="AJ21" s="8">
        <f t="shared" si="6"/>
        <v>0</v>
      </c>
      <c r="AK21" s="8">
        <f t="shared" si="7"/>
        <v>0</v>
      </c>
      <c r="AL21" s="8">
        <f t="shared" si="8"/>
        <v>0</v>
      </c>
      <c r="AM21" s="8">
        <f t="shared" si="9"/>
        <v>0</v>
      </c>
      <c r="AN21" s="8">
        <f t="shared" si="10"/>
        <v>0</v>
      </c>
      <c r="AO21" s="8">
        <f t="shared" si="11"/>
        <v>0</v>
      </c>
      <c r="AP21" s="8">
        <f t="shared" si="12"/>
        <v>0</v>
      </c>
      <c r="AQ21" s="8">
        <f t="shared" si="13"/>
        <v>0</v>
      </c>
      <c r="AR21" s="8">
        <f t="shared" si="14"/>
        <v>0</v>
      </c>
      <c r="AS21" s="8">
        <f t="shared" si="15"/>
        <v>0</v>
      </c>
      <c r="AT21" s="8">
        <f t="shared" si="16"/>
        <v>0</v>
      </c>
      <c r="AU21" s="8">
        <f t="shared" si="17"/>
        <v>0</v>
      </c>
      <c r="AV21" s="8">
        <f t="shared" si="18"/>
        <v>0</v>
      </c>
      <c r="AW21" s="8">
        <f t="shared" si="19"/>
        <v>0</v>
      </c>
      <c r="AX21" s="8">
        <f t="shared" si="20"/>
        <v>0</v>
      </c>
      <c r="AY21" s="8">
        <f t="shared" si="21"/>
        <v>0</v>
      </c>
      <c r="AZ21" s="8">
        <f t="shared" si="22"/>
        <v>0</v>
      </c>
      <c r="BA21" s="8">
        <f t="shared" si="23"/>
        <v>0</v>
      </c>
      <c r="BB21" s="8">
        <f t="shared" si="24"/>
        <v>0</v>
      </c>
      <c r="BC21" s="8">
        <f t="shared" si="25"/>
        <v>0</v>
      </c>
      <c r="BD21" s="8">
        <f t="shared" si="26"/>
        <v>0</v>
      </c>
      <c r="BE21" s="8">
        <f t="shared" si="27"/>
        <v>0</v>
      </c>
      <c r="BF21" s="8">
        <f t="shared" si="28"/>
        <v>0</v>
      </c>
      <c r="BG21" s="8">
        <f t="shared" si="29"/>
        <v>0</v>
      </c>
      <c r="BH21" s="8">
        <f t="shared" si="30"/>
        <v>0</v>
      </c>
      <c r="BI21" s="8">
        <f t="shared" si="31"/>
        <v>0</v>
      </c>
      <c r="BJ21" s="8">
        <f t="shared" si="32"/>
        <v>0</v>
      </c>
      <c r="BK21" s="8">
        <f t="shared" si="33"/>
        <v>0</v>
      </c>
      <c r="BL21" s="8">
        <f t="shared" si="34"/>
        <v>0</v>
      </c>
      <c r="BM21" s="8">
        <f t="shared" si="35"/>
        <v>0</v>
      </c>
      <c r="BN21" s="8">
        <f t="shared" si="37"/>
        <v>0</v>
      </c>
      <c r="BO21" s="11">
        <f t="shared" si="38"/>
        <v>0</v>
      </c>
      <c r="BP21" s="57"/>
      <c r="BQ21" s="57"/>
      <c r="BR21" s="57"/>
      <c r="BS21" s="57"/>
      <c r="BT21" s="57"/>
      <c r="BU21" s="57"/>
      <c r="BV21" s="57"/>
      <c r="BW21" s="57"/>
      <c r="BX21" s="57"/>
      <c r="BY21" s="8">
        <f t="shared" si="4"/>
        <v>0</v>
      </c>
      <c r="BZ21" s="8">
        <f>VLOOKUP(BY21,Conversion!A:B,2,FALSE)</f>
        <v>0</v>
      </c>
      <c r="CA21" s="11">
        <f t="shared" si="5"/>
        <v>0</v>
      </c>
      <c r="CB21" s="3" t="e">
        <f>VLOOKUP(A21,#REF!,12,FALSE)</f>
        <v>#REF!</v>
      </c>
      <c r="CC21" s="1" t="e">
        <f>IF(CB21&lt;&gt;BZ21,"Diff","")</f>
        <v>#REF!</v>
      </c>
      <c r="CD21" s="3" t="e">
        <f>NA()</f>
        <v>#N/A</v>
      </c>
      <c r="CE21" s="3" t="e">
        <f t="shared" si="39"/>
        <v>#N/A</v>
      </c>
    </row>
    <row r="22" spans="1:83" ht="12.75">
      <c r="A22" s="1">
        <v>123456789</v>
      </c>
      <c r="B22" s="1" t="s">
        <v>43</v>
      </c>
      <c r="C22" s="1" t="s">
        <v>44</v>
      </c>
      <c r="D22" s="3" t="s">
        <v>39</v>
      </c>
      <c r="M22" s="28"/>
      <c r="U22" s="28"/>
      <c r="AC22" s="28"/>
      <c r="AI22" s="28"/>
      <c r="AJ22" s="8">
        <f t="shared" si="6"/>
        <v>0</v>
      </c>
      <c r="AK22" s="8">
        <f t="shared" si="7"/>
        <v>0</v>
      </c>
      <c r="AL22" s="8">
        <f t="shared" si="8"/>
        <v>0</v>
      </c>
      <c r="AM22" s="8">
        <f t="shared" si="9"/>
        <v>0</v>
      </c>
      <c r="AN22" s="8">
        <f t="shared" si="10"/>
        <v>0</v>
      </c>
      <c r="AO22" s="8">
        <f t="shared" si="11"/>
        <v>0</v>
      </c>
      <c r="AP22" s="8">
        <f t="shared" si="12"/>
        <v>0</v>
      </c>
      <c r="AQ22" s="8">
        <f t="shared" si="13"/>
        <v>0</v>
      </c>
      <c r="AR22" s="8">
        <f t="shared" si="14"/>
        <v>0</v>
      </c>
      <c r="AS22" s="8">
        <f t="shared" si="15"/>
        <v>0</v>
      </c>
      <c r="AT22" s="8">
        <f t="shared" si="16"/>
        <v>0</v>
      </c>
      <c r="AU22" s="8">
        <f t="shared" si="17"/>
        <v>0</v>
      </c>
      <c r="AV22" s="8">
        <f t="shared" si="18"/>
        <v>0</v>
      </c>
      <c r="AW22" s="8">
        <f t="shared" si="19"/>
        <v>0</v>
      </c>
      <c r="AX22" s="8">
        <f t="shared" si="20"/>
        <v>0</v>
      </c>
      <c r="AY22" s="8">
        <f t="shared" si="21"/>
        <v>0</v>
      </c>
      <c r="AZ22" s="8">
        <f t="shared" si="22"/>
        <v>0</v>
      </c>
      <c r="BA22" s="8">
        <f t="shared" si="23"/>
        <v>0</v>
      </c>
      <c r="BB22" s="8">
        <f t="shared" si="24"/>
        <v>0</v>
      </c>
      <c r="BC22" s="8">
        <f t="shared" si="25"/>
        <v>0</v>
      </c>
      <c r="BD22" s="8">
        <f t="shared" si="26"/>
        <v>0</v>
      </c>
      <c r="BE22" s="8">
        <f t="shared" si="27"/>
        <v>0</v>
      </c>
      <c r="BF22" s="8">
        <f t="shared" si="28"/>
        <v>0</v>
      </c>
      <c r="BG22" s="8">
        <f t="shared" si="29"/>
        <v>0</v>
      </c>
      <c r="BH22" s="8">
        <f t="shared" si="30"/>
        <v>0</v>
      </c>
      <c r="BI22" s="8">
        <f t="shared" si="31"/>
        <v>0</v>
      </c>
      <c r="BJ22" s="8">
        <f t="shared" si="32"/>
        <v>0</v>
      </c>
      <c r="BK22" s="8">
        <f t="shared" si="33"/>
        <v>0</v>
      </c>
      <c r="BL22" s="8">
        <f t="shared" si="34"/>
        <v>0</v>
      </c>
      <c r="BM22" s="8">
        <f t="shared" si="35"/>
        <v>0</v>
      </c>
      <c r="BN22" s="8">
        <f t="shared" si="37"/>
        <v>0</v>
      </c>
      <c r="BO22" s="11">
        <f t="shared" si="38"/>
        <v>0</v>
      </c>
      <c r="BP22" s="57"/>
      <c r="BQ22" s="57"/>
      <c r="BR22" s="57"/>
      <c r="BS22" s="57"/>
      <c r="BT22" s="57"/>
      <c r="BU22" s="57"/>
      <c r="BV22" s="57"/>
      <c r="BW22" s="57"/>
      <c r="BX22" s="57"/>
      <c r="BY22" s="8">
        <f t="shared" si="4"/>
        <v>0</v>
      </c>
      <c r="BZ22" s="8">
        <f>VLOOKUP(BY22,Conversion!A:B,2,FALSE)</f>
        <v>0</v>
      </c>
      <c r="CA22" s="11">
        <f t="shared" si="5"/>
        <v>0</v>
      </c>
      <c r="CD22" s="3" t="e">
        <f>NA()</f>
        <v>#N/A</v>
      </c>
      <c r="CE22" s="3" t="e">
        <f t="shared" si="39"/>
        <v>#N/A</v>
      </c>
    </row>
    <row r="23" spans="1:83" ht="12.75">
      <c r="A23" s="1">
        <v>123456789</v>
      </c>
      <c r="B23" s="1" t="s">
        <v>43</v>
      </c>
      <c r="C23" s="1" t="s">
        <v>44</v>
      </c>
      <c r="D23" s="3" t="s">
        <v>39</v>
      </c>
      <c r="E23" s="2"/>
      <c r="M23" s="28"/>
      <c r="U23" s="28"/>
      <c r="AC23" s="28"/>
      <c r="AI23" s="28"/>
      <c r="AJ23" s="8">
        <f t="shared" si="6"/>
        <v>0</v>
      </c>
      <c r="AK23" s="8">
        <f t="shared" si="7"/>
        <v>0</v>
      </c>
      <c r="AL23" s="8">
        <f t="shared" si="8"/>
        <v>0</v>
      </c>
      <c r="AM23" s="8">
        <f t="shared" si="9"/>
        <v>0</v>
      </c>
      <c r="AN23" s="8">
        <f t="shared" si="10"/>
        <v>0</v>
      </c>
      <c r="AO23" s="8">
        <f t="shared" si="11"/>
        <v>0</v>
      </c>
      <c r="AP23" s="8">
        <f t="shared" si="12"/>
        <v>0</v>
      </c>
      <c r="AQ23" s="8">
        <f t="shared" si="13"/>
        <v>0</v>
      </c>
      <c r="AR23" s="8">
        <f t="shared" si="14"/>
        <v>0</v>
      </c>
      <c r="AS23" s="8">
        <f t="shared" si="15"/>
        <v>0</v>
      </c>
      <c r="AT23" s="8">
        <f t="shared" si="16"/>
        <v>0</v>
      </c>
      <c r="AU23" s="8">
        <f t="shared" si="17"/>
        <v>0</v>
      </c>
      <c r="AV23" s="8">
        <f t="shared" si="18"/>
        <v>0</v>
      </c>
      <c r="AW23" s="8">
        <f t="shared" si="19"/>
        <v>0</v>
      </c>
      <c r="AX23" s="8">
        <f t="shared" si="20"/>
        <v>0</v>
      </c>
      <c r="AY23" s="8">
        <f t="shared" si="21"/>
        <v>0</v>
      </c>
      <c r="AZ23" s="8">
        <f t="shared" si="22"/>
        <v>0</v>
      </c>
      <c r="BA23" s="8">
        <f t="shared" si="23"/>
        <v>0</v>
      </c>
      <c r="BB23" s="8">
        <f t="shared" si="24"/>
        <v>0</v>
      </c>
      <c r="BC23" s="8">
        <f t="shared" si="25"/>
        <v>0</v>
      </c>
      <c r="BD23" s="8">
        <f t="shared" si="26"/>
        <v>0</v>
      </c>
      <c r="BE23" s="8">
        <f t="shared" si="27"/>
        <v>0</v>
      </c>
      <c r="BF23" s="8">
        <f t="shared" si="28"/>
        <v>0</v>
      </c>
      <c r="BG23" s="8">
        <f t="shared" si="29"/>
        <v>0</v>
      </c>
      <c r="BH23" s="8">
        <f t="shared" si="30"/>
        <v>0</v>
      </c>
      <c r="BI23" s="8">
        <f t="shared" si="31"/>
        <v>0</v>
      </c>
      <c r="BJ23" s="8">
        <f t="shared" si="32"/>
        <v>0</v>
      </c>
      <c r="BK23" s="8">
        <f t="shared" si="33"/>
        <v>0</v>
      </c>
      <c r="BL23" s="8">
        <f t="shared" si="34"/>
        <v>0</v>
      </c>
      <c r="BM23" s="8">
        <f t="shared" si="35"/>
        <v>0</v>
      </c>
      <c r="BN23" s="8">
        <f t="shared" si="37"/>
        <v>0</v>
      </c>
      <c r="BO23" s="11">
        <f t="shared" si="38"/>
        <v>0</v>
      </c>
      <c r="BP23" s="57"/>
      <c r="BQ23" s="57"/>
      <c r="BR23" s="57"/>
      <c r="BS23" s="57"/>
      <c r="BT23" s="57"/>
      <c r="BU23" s="57"/>
      <c r="BV23" s="57"/>
      <c r="BW23" s="57"/>
      <c r="BX23" s="57"/>
      <c r="BY23" s="8">
        <f t="shared" si="4"/>
        <v>0</v>
      </c>
      <c r="BZ23" s="8">
        <f>VLOOKUP(BY23,Conversion!A:B,2,FALSE)</f>
        <v>0</v>
      </c>
      <c r="CA23" s="11">
        <f t="shared" si="5"/>
        <v>0</v>
      </c>
      <c r="CD23" s="3" t="e">
        <f>NA()</f>
        <v>#N/A</v>
      </c>
      <c r="CE23" s="3" t="e">
        <f t="shared" si="39"/>
        <v>#N/A</v>
      </c>
    </row>
    <row r="24" spans="1:83" ht="12.75">
      <c r="A24" s="1">
        <v>123456789</v>
      </c>
      <c r="B24" s="1" t="s">
        <v>43</v>
      </c>
      <c r="C24" s="1" t="s">
        <v>44</v>
      </c>
      <c r="D24" s="3" t="s">
        <v>39</v>
      </c>
      <c r="E24" s="2"/>
      <c r="M24" s="28"/>
      <c r="U24" s="28"/>
      <c r="AC24" s="28"/>
      <c r="AI24" s="28"/>
      <c r="AJ24" s="8">
        <f t="shared" si="6"/>
        <v>0</v>
      </c>
      <c r="AK24" s="8">
        <f t="shared" si="7"/>
        <v>0</v>
      </c>
      <c r="AL24" s="8">
        <f t="shared" si="8"/>
        <v>0</v>
      </c>
      <c r="AM24" s="8">
        <f t="shared" si="9"/>
        <v>0</v>
      </c>
      <c r="AN24" s="8">
        <f t="shared" si="10"/>
        <v>0</v>
      </c>
      <c r="AO24" s="8">
        <f t="shared" si="11"/>
        <v>0</v>
      </c>
      <c r="AP24" s="8">
        <f t="shared" si="12"/>
        <v>0</v>
      </c>
      <c r="AQ24" s="8">
        <f t="shared" si="13"/>
        <v>0</v>
      </c>
      <c r="AR24" s="8">
        <f t="shared" si="14"/>
        <v>0</v>
      </c>
      <c r="AS24" s="8">
        <f t="shared" si="15"/>
        <v>0</v>
      </c>
      <c r="AT24" s="8">
        <f t="shared" si="16"/>
        <v>0</v>
      </c>
      <c r="AU24" s="8">
        <f t="shared" si="17"/>
        <v>0</v>
      </c>
      <c r="AV24" s="8">
        <f t="shared" si="18"/>
        <v>0</v>
      </c>
      <c r="AW24" s="8">
        <f t="shared" si="19"/>
        <v>0</v>
      </c>
      <c r="AX24" s="8">
        <f t="shared" si="20"/>
        <v>0</v>
      </c>
      <c r="AY24" s="8">
        <f t="shared" si="21"/>
        <v>0</v>
      </c>
      <c r="AZ24" s="8">
        <f t="shared" si="22"/>
        <v>0</v>
      </c>
      <c r="BA24" s="8">
        <f t="shared" si="23"/>
        <v>0</v>
      </c>
      <c r="BB24" s="8">
        <f t="shared" si="24"/>
        <v>0</v>
      </c>
      <c r="BC24" s="8">
        <f t="shared" si="25"/>
        <v>0</v>
      </c>
      <c r="BD24" s="8">
        <f t="shared" si="26"/>
        <v>0</v>
      </c>
      <c r="BE24" s="8">
        <f t="shared" si="27"/>
        <v>0</v>
      </c>
      <c r="BF24" s="8">
        <f t="shared" si="28"/>
        <v>0</v>
      </c>
      <c r="BG24" s="8">
        <f t="shared" si="29"/>
        <v>0</v>
      </c>
      <c r="BH24" s="8">
        <f t="shared" si="30"/>
        <v>0</v>
      </c>
      <c r="BI24" s="8">
        <f t="shared" si="31"/>
        <v>0</v>
      </c>
      <c r="BJ24" s="8">
        <f t="shared" si="32"/>
        <v>0</v>
      </c>
      <c r="BK24" s="8">
        <f t="shared" si="33"/>
        <v>0</v>
      </c>
      <c r="BL24" s="8">
        <f t="shared" si="34"/>
        <v>0</v>
      </c>
      <c r="BM24" s="8">
        <f t="shared" si="35"/>
        <v>0</v>
      </c>
      <c r="BN24" s="8">
        <f t="shared" si="37"/>
        <v>0</v>
      </c>
      <c r="BO24" s="11">
        <f t="shared" si="38"/>
        <v>0</v>
      </c>
      <c r="BP24" s="57"/>
      <c r="BQ24" s="57"/>
      <c r="BR24" s="57"/>
      <c r="BS24" s="57"/>
      <c r="BT24" s="57"/>
      <c r="BU24" s="57"/>
      <c r="BV24" s="57"/>
      <c r="BW24" s="57"/>
      <c r="BX24" s="57"/>
      <c r="BY24" s="8">
        <f t="shared" si="4"/>
        <v>0</v>
      </c>
      <c r="BZ24" s="8">
        <f>VLOOKUP(BY24,Conversion!A:B,2,FALSE)</f>
        <v>0</v>
      </c>
      <c r="CA24" s="11">
        <f t="shared" si="5"/>
        <v>0</v>
      </c>
      <c r="CD24" s="3" t="e">
        <f>NA()</f>
        <v>#N/A</v>
      </c>
      <c r="CE24" s="3" t="e">
        <f t="shared" si="39"/>
        <v>#N/A</v>
      </c>
    </row>
    <row r="25" spans="1:83" ht="12.75">
      <c r="A25" s="1">
        <v>123456789</v>
      </c>
      <c r="B25" s="1" t="s">
        <v>43</v>
      </c>
      <c r="C25" s="1" t="s">
        <v>44</v>
      </c>
      <c r="D25" s="3" t="s">
        <v>39</v>
      </c>
      <c r="E25" s="2"/>
      <c r="M25" s="28"/>
      <c r="U25" s="28"/>
      <c r="AC25" s="28"/>
      <c r="AI25" s="28"/>
      <c r="AJ25" s="8">
        <f t="shared" si="6"/>
        <v>0</v>
      </c>
      <c r="AK25" s="8">
        <f t="shared" si="7"/>
        <v>0</v>
      </c>
      <c r="AL25" s="8">
        <f t="shared" si="8"/>
        <v>0</v>
      </c>
      <c r="AM25" s="8">
        <f t="shared" si="9"/>
        <v>0</v>
      </c>
      <c r="AN25" s="8">
        <f t="shared" si="10"/>
        <v>0</v>
      </c>
      <c r="AO25" s="8">
        <f t="shared" si="11"/>
        <v>0</v>
      </c>
      <c r="AP25" s="8">
        <f t="shared" si="12"/>
        <v>0</v>
      </c>
      <c r="AQ25" s="8">
        <f t="shared" si="13"/>
        <v>0</v>
      </c>
      <c r="AR25" s="8">
        <f t="shared" si="14"/>
        <v>0</v>
      </c>
      <c r="AS25" s="8">
        <f t="shared" si="15"/>
        <v>0</v>
      </c>
      <c r="AT25" s="8">
        <f t="shared" si="16"/>
        <v>0</v>
      </c>
      <c r="AU25" s="8">
        <f t="shared" si="17"/>
        <v>0</v>
      </c>
      <c r="AV25" s="8">
        <f t="shared" si="18"/>
        <v>0</v>
      </c>
      <c r="AW25" s="8">
        <f t="shared" si="19"/>
        <v>0</v>
      </c>
      <c r="AX25" s="8">
        <f t="shared" si="20"/>
        <v>0</v>
      </c>
      <c r="AY25" s="8">
        <f t="shared" si="21"/>
        <v>0</v>
      </c>
      <c r="AZ25" s="8">
        <f t="shared" si="22"/>
        <v>0</v>
      </c>
      <c r="BA25" s="8">
        <f t="shared" si="23"/>
        <v>0</v>
      </c>
      <c r="BB25" s="8">
        <f t="shared" si="24"/>
        <v>0</v>
      </c>
      <c r="BC25" s="8">
        <f t="shared" si="25"/>
        <v>0</v>
      </c>
      <c r="BD25" s="8">
        <f t="shared" si="26"/>
        <v>0</v>
      </c>
      <c r="BE25" s="8">
        <f t="shared" si="27"/>
        <v>0</v>
      </c>
      <c r="BF25" s="8">
        <f t="shared" si="28"/>
        <v>0</v>
      </c>
      <c r="BG25" s="8">
        <f t="shared" si="29"/>
        <v>0</v>
      </c>
      <c r="BH25" s="8">
        <f t="shared" si="30"/>
        <v>0</v>
      </c>
      <c r="BI25" s="8">
        <f t="shared" si="31"/>
        <v>0</v>
      </c>
      <c r="BJ25" s="8">
        <f t="shared" si="32"/>
        <v>0</v>
      </c>
      <c r="BK25" s="8">
        <f t="shared" si="33"/>
        <v>0</v>
      </c>
      <c r="BL25" s="8">
        <f t="shared" si="34"/>
        <v>0</v>
      </c>
      <c r="BM25" s="8">
        <f t="shared" si="35"/>
        <v>0</v>
      </c>
      <c r="BN25" s="8">
        <f t="shared" si="37"/>
        <v>0</v>
      </c>
      <c r="BO25" s="11">
        <f t="shared" si="38"/>
        <v>0</v>
      </c>
      <c r="BP25" s="57"/>
      <c r="BQ25" s="57"/>
      <c r="BR25" s="57"/>
      <c r="BS25" s="57"/>
      <c r="BT25" s="57"/>
      <c r="BU25" s="57"/>
      <c r="BV25" s="57"/>
      <c r="BW25" s="57"/>
      <c r="BX25" s="57"/>
      <c r="BY25" s="8">
        <f t="shared" si="4"/>
        <v>0</v>
      </c>
      <c r="BZ25" s="8">
        <f>VLOOKUP(BY25,Conversion!A:B,2,FALSE)</f>
        <v>0</v>
      </c>
      <c r="CA25" s="11">
        <f t="shared" si="5"/>
        <v>0</v>
      </c>
      <c r="CB25" s="3" t="e">
        <f>VLOOKUP(A25,#REF!,12,FALSE)</f>
        <v>#REF!</v>
      </c>
      <c r="CC25" s="1" t="e">
        <f>IF(CB25&lt;&gt;BZ25,"Diff","")</f>
        <v>#REF!</v>
      </c>
      <c r="CD25" s="3" t="e">
        <f>NA()</f>
        <v>#N/A</v>
      </c>
      <c r="CE25" s="3" t="e">
        <f t="shared" si="39"/>
        <v>#N/A</v>
      </c>
    </row>
    <row r="26" spans="1:83" ht="12.75">
      <c r="A26" s="1">
        <v>123456789</v>
      </c>
      <c r="B26" s="1" t="s">
        <v>43</v>
      </c>
      <c r="C26" s="1" t="s">
        <v>44</v>
      </c>
      <c r="D26" s="3" t="s">
        <v>39</v>
      </c>
      <c r="E26" s="2"/>
      <c r="M26" s="28"/>
      <c r="U26" s="28"/>
      <c r="AC26" s="28"/>
      <c r="AI26" s="28"/>
      <c r="AJ26" s="8">
        <f t="shared" si="6"/>
        <v>0</v>
      </c>
      <c r="AK26" s="8">
        <f t="shared" si="7"/>
        <v>0</v>
      </c>
      <c r="AL26" s="8">
        <f t="shared" si="8"/>
        <v>0</v>
      </c>
      <c r="AM26" s="8">
        <f t="shared" si="9"/>
        <v>0</v>
      </c>
      <c r="AN26" s="8">
        <f t="shared" si="10"/>
        <v>0</v>
      </c>
      <c r="AO26" s="8">
        <f t="shared" si="11"/>
        <v>0</v>
      </c>
      <c r="AP26" s="8">
        <f t="shared" si="12"/>
        <v>0</v>
      </c>
      <c r="AQ26" s="8">
        <f t="shared" si="13"/>
        <v>0</v>
      </c>
      <c r="AR26" s="8">
        <f t="shared" si="14"/>
        <v>0</v>
      </c>
      <c r="AS26" s="8">
        <f t="shared" si="15"/>
        <v>0</v>
      </c>
      <c r="AT26" s="8">
        <f t="shared" si="16"/>
        <v>0</v>
      </c>
      <c r="AU26" s="8">
        <f t="shared" si="17"/>
        <v>0</v>
      </c>
      <c r="AV26" s="8">
        <f t="shared" si="18"/>
        <v>0</v>
      </c>
      <c r="AW26" s="8">
        <f t="shared" si="19"/>
        <v>0</v>
      </c>
      <c r="AX26" s="8">
        <f t="shared" si="20"/>
        <v>0</v>
      </c>
      <c r="AY26" s="8">
        <f t="shared" si="21"/>
        <v>0</v>
      </c>
      <c r="AZ26" s="8">
        <f t="shared" si="22"/>
        <v>0</v>
      </c>
      <c r="BA26" s="8">
        <f t="shared" si="23"/>
        <v>0</v>
      </c>
      <c r="BB26" s="8">
        <f t="shared" si="24"/>
        <v>0</v>
      </c>
      <c r="BC26" s="8">
        <f t="shared" si="25"/>
        <v>0</v>
      </c>
      <c r="BD26" s="8">
        <f t="shared" si="26"/>
        <v>0</v>
      </c>
      <c r="BE26" s="8">
        <f t="shared" si="27"/>
        <v>0</v>
      </c>
      <c r="BF26" s="8">
        <f t="shared" si="28"/>
        <v>0</v>
      </c>
      <c r="BG26" s="8">
        <f t="shared" si="29"/>
        <v>0</v>
      </c>
      <c r="BH26" s="8">
        <f t="shared" si="30"/>
        <v>0</v>
      </c>
      <c r="BI26" s="8">
        <f t="shared" si="31"/>
        <v>0</v>
      </c>
      <c r="BJ26" s="8">
        <f t="shared" si="32"/>
        <v>0</v>
      </c>
      <c r="BK26" s="8">
        <f t="shared" si="33"/>
        <v>0</v>
      </c>
      <c r="BL26" s="8">
        <f t="shared" si="34"/>
        <v>0</v>
      </c>
      <c r="BM26" s="8">
        <f t="shared" si="35"/>
        <v>0</v>
      </c>
      <c r="BN26" s="8">
        <f t="shared" si="37"/>
        <v>0</v>
      </c>
      <c r="BO26" s="11">
        <f t="shared" si="38"/>
        <v>0</v>
      </c>
      <c r="BP26" s="57"/>
      <c r="BQ26" s="57"/>
      <c r="BR26" s="57"/>
      <c r="BS26" s="57"/>
      <c r="BT26" s="57"/>
      <c r="BU26" s="57"/>
      <c r="BV26" s="57"/>
      <c r="BW26" s="57"/>
      <c r="BX26" s="57"/>
      <c r="BY26" s="8">
        <f t="shared" si="4"/>
        <v>0</v>
      </c>
      <c r="BZ26" s="8">
        <f>VLOOKUP(BY26,Conversion!A:B,2,FALSE)</f>
        <v>0</v>
      </c>
      <c r="CA26" s="11">
        <f t="shared" si="5"/>
        <v>0</v>
      </c>
      <c r="CB26" s="3" t="e">
        <f>VLOOKUP(A26,#REF!,12,FALSE)</f>
        <v>#REF!</v>
      </c>
      <c r="CC26" s="1" t="e">
        <f>IF(CB26&lt;&gt;BZ26,"Diff","")</f>
        <v>#REF!</v>
      </c>
      <c r="CD26" s="3" t="e">
        <f>NA()</f>
        <v>#N/A</v>
      </c>
      <c r="CE26" s="3" t="e">
        <f t="shared" si="39"/>
        <v>#N/A</v>
      </c>
    </row>
    <row r="27" spans="1:83" ht="12.75">
      <c r="A27" s="1">
        <v>123456789</v>
      </c>
      <c r="B27" s="1" t="s">
        <v>43</v>
      </c>
      <c r="C27" s="1" t="s">
        <v>44</v>
      </c>
      <c r="D27" s="3" t="s">
        <v>39</v>
      </c>
      <c r="E27" s="2"/>
      <c r="M27" s="28"/>
      <c r="U27" s="28"/>
      <c r="AC27" s="28"/>
      <c r="AI27" s="28"/>
      <c r="AJ27" s="8">
        <f t="shared" si="6"/>
        <v>0</v>
      </c>
      <c r="AK27" s="8">
        <f t="shared" si="7"/>
        <v>0</v>
      </c>
      <c r="AL27" s="8">
        <f t="shared" si="8"/>
        <v>0</v>
      </c>
      <c r="AM27" s="8">
        <f t="shared" si="9"/>
        <v>0</v>
      </c>
      <c r="AN27" s="8">
        <f t="shared" si="10"/>
        <v>0</v>
      </c>
      <c r="AO27" s="8">
        <f t="shared" si="11"/>
        <v>0</v>
      </c>
      <c r="AP27" s="8">
        <f t="shared" si="12"/>
        <v>0</v>
      </c>
      <c r="AQ27" s="8">
        <f t="shared" si="13"/>
        <v>0</v>
      </c>
      <c r="AR27" s="8">
        <f t="shared" si="14"/>
        <v>0</v>
      </c>
      <c r="AS27" s="8">
        <f t="shared" si="15"/>
        <v>0</v>
      </c>
      <c r="AT27" s="8">
        <f t="shared" si="16"/>
        <v>0</v>
      </c>
      <c r="AU27" s="8">
        <f t="shared" si="17"/>
        <v>0</v>
      </c>
      <c r="AV27" s="8">
        <f t="shared" si="18"/>
        <v>0</v>
      </c>
      <c r="AW27" s="8">
        <f t="shared" si="19"/>
        <v>0</v>
      </c>
      <c r="AX27" s="8">
        <f t="shared" si="20"/>
        <v>0</v>
      </c>
      <c r="AY27" s="8">
        <f t="shared" si="21"/>
        <v>0</v>
      </c>
      <c r="AZ27" s="8">
        <f t="shared" si="22"/>
        <v>0</v>
      </c>
      <c r="BA27" s="8">
        <f t="shared" si="23"/>
        <v>0</v>
      </c>
      <c r="BB27" s="8">
        <f t="shared" si="24"/>
        <v>0</v>
      </c>
      <c r="BC27" s="8">
        <f t="shared" si="25"/>
        <v>0</v>
      </c>
      <c r="BD27" s="8">
        <f t="shared" si="26"/>
        <v>0</v>
      </c>
      <c r="BE27" s="8">
        <f t="shared" si="27"/>
        <v>0</v>
      </c>
      <c r="BF27" s="8">
        <f t="shared" si="28"/>
        <v>0</v>
      </c>
      <c r="BG27" s="8">
        <f t="shared" si="29"/>
        <v>0</v>
      </c>
      <c r="BH27" s="8">
        <f t="shared" si="30"/>
        <v>0</v>
      </c>
      <c r="BI27" s="8">
        <f t="shared" si="31"/>
        <v>0</v>
      </c>
      <c r="BJ27" s="8">
        <f t="shared" si="32"/>
        <v>0</v>
      </c>
      <c r="BK27" s="8">
        <f t="shared" si="33"/>
        <v>0</v>
      </c>
      <c r="BL27" s="8">
        <f t="shared" si="34"/>
        <v>0</v>
      </c>
      <c r="BM27" s="8">
        <f t="shared" si="35"/>
        <v>0</v>
      </c>
      <c r="BN27" s="8">
        <f t="shared" si="37"/>
        <v>0</v>
      </c>
      <c r="BO27" s="11">
        <f t="shared" si="38"/>
        <v>0</v>
      </c>
      <c r="BP27" s="57"/>
      <c r="BQ27" s="57"/>
      <c r="BR27" s="57"/>
      <c r="BS27" s="57"/>
      <c r="BT27" s="57"/>
      <c r="BU27" s="57"/>
      <c r="BV27" s="57"/>
      <c r="BW27" s="57"/>
      <c r="BX27" s="57"/>
      <c r="BY27" s="8">
        <f t="shared" si="4"/>
        <v>0</v>
      </c>
      <c r="BZ27" s="8">
        <f>VLOOKUP(BY27,Conversion!A:B,2,FALSE)</f>
        <v>0</v>
      </c>
      <c r="CA27" s="11">
        <f t="shared" si="5"/>
        <v>0</v>
      </c>
      <c r="CB27" s="3" t="e">
        <f>VLOOKUP(A27,#REF!,12,FALSE)</f>
        <v>#REF!</v>
      </c>
      <c r="CC27" s="1" t="e">
        <f>IF(CB27&lt;&gt;BZ27,"Diff","")</f>
        <v>#REF!</v>
      </c>
      <c r="CD27" s="3" t="e">
        <f>NA()</f>
        <v>#N/A</v>
      </c>
      <c r="CE27" s="3" t="e">
        <f t="shared" si="39"/>
        <v>#N/A</v>
      </c>
    </row>
    <row r="28" spans="1:83" ht="12.75">
      <c r="A28" s="1">
        <v>123456789</v>
      </c>
      <c r="B28" s="1" t="s">
        <v>43</v>
      </c>
      <c r="C28" s="1" t="s">
        <v>44</v>
      </c>
      <c r="D28" s="3" t="s">
        <v>39</v>
      </c>
      <c r="E28" s="2"/>
      <c r="M28" s="28"/>
      <c r="U28" s="28"/>
      <c r="AC28" s="28"/>
      <c r="AI28" s="28"/>
      <c r="AJ28" s="8">
        <f t="shared" si="6"/>
        <v>0</v>
      </c>
      <c r="AK28" s="8">
        <f t="shared" si="7"/>
        <v>0</v>
      </c>
      <c r="AL28" s="8">
        <f t="shared" si="8"/>
        <v>0</v>
      </c>
      <c r="AM28" s="8">
        <f t="shared" si="9"/>
        <v>0</v>
      </c>
      <c r="AN28" s="8">
        <f t="shared" si="10"/>
        <v>0</v>
      </c>
      <c r="AO28" s="8">
        <f t="shared" si="11"/>
        <v>0</v>
      </c>
      <c r="AP28" s="8">
        <f t="shared" si="12"/>
        <v>0</v>
      </c>
      <c r="AQ28" s="8">
        <f t="shared" si="13"/>
        <v>0</v>
      </c>
      <c r="AR28" s="8">
        <f t="shared" si="14"/>
        <v>0</v>
      </c>
      <c r="AS28" s="8">
        <f t="shared" si="15"/>
        <v>0</v>
      </c>
      <c r="AT28" s="8">
        <f t="shared" si="16"/>
        <v>0</v>
      </c>
      <c r="AU28" s="8">
        <f t="shared" si="17"/>
        <v>0</v>
      </c>
      <c r="AV28" s="8">
        <f t="shared" si="18"/>
        <v>0</v>
      </c>
      <c r="AW28" s="8">
        <f t="shared" si="19"/>
        <v>0</v>
      </c>
      <c r="AX28" s="8">
        <f t="shared" si="20"/>
        <v>0</v>
      </c>
      <c r="AY28" s="8">
        <f t="shared" si="21"/>
        <v>0</v>
      </c>
      <c r="AZ28" s="8">
        <f t="shared" si="22"/>
        <v>0</v>
      </c>
      <c r="BA28" s="8">
        <f t="shared" si="23"/>
        <v>0</v>
      </c>
      <c r="BB28" s="8">
        <f t="shared" si="24"/>
        <v>0</v>
      </c>
      <c r="BC28" s="8">
        <f t="shared" si="25"/>
        <v>0</v>
      </c>
      <c r="BD28" s="8">
        <f t="shared" si="26"/>
        <v>0</v>
      </c>
      <c r="BE28" s="8">
        <f t="shared" si="27"/>
        <v>0</v>
      </c>
      <c r="BF28" s="8">
        <f t="shared" si="28"/>
        <v>0</v>
      </c>
      <c r="BG28" s="8">
        <f t="shared" si="29"/>
        <v>0</v>
      </c>
      <c r="BH28" s="8">
        <f t="shared" si="30"/>
        <v>0</v>
      </c>
      <c r="BI28" s="8">
        <f t="shared" si="31"/>
        <v>0</v>
      </c>
      <c r="BJ28" s="8">
        <f t="shared" si="32"/>
        <v>0</v>
      </c>
      <c r="BK28" s="8">
        <f t="shared" si="33"/>
        <v>0</v>
      </c>
      <c r="BL28" s="8">
        <f t="shared" si="34"/>
        <v>0</v>
      </c>
      <c r="BM28" s="8">
        <f t="shared" si="35"/>
        <v>0</v>
      </c>
      <c r="BN28" s="8">
        <f>SUM(AJ28:BM28)</f>
        <v>0</v>
      </c>
      <c r="BO28" s="11">
        <f t="shared" si="38"/>
        <v>0</v>
      </c>
      <c r="BP28" s="57"/>
      <c r="BQ28" s="57"/>
      <c r="BR28" s="57"/>
      <c r="BS28" s="57"/>
      <c r="BT28" s="57"/>
      <c r="BU28" s="57"/>
      <c r="BV28" s="57"/>
      <c r="BW28" s="57"/>
      <c r="BX28" s="57"/>
      <c r="BY28" s="8">
        <f t="shared" si="4"/>
        <v>0</v>
      </c>
      <c r="BZ28" s="8">
        <f>VLOOKUP(BY28,Conversion!A:B,2,FALSE)</f>
        <v>0</v>
      </c>
      <c r="CA28" s="11">
        <f t="shared" si="5"/>
        <v>0</v>
      </c>
      <c r="CD28" s="3" t="e">
        <f>NA()</f>
        <v>#N/A</v>
      </c>
      <c r="CE28" s="3" t="e">
        <f t="shared" si="39"/>
        <v>#N/A</v>
      </c>
    </row>
    <row r="29" spans="1:83" ht="12.75">
      <c r="A29" s="1">
        <v>123456789</v>
      </c>
      <c r="B29" s="1" t="s">
        <v>43</v>
      </c>
      <c r="C29" s="1" t="s">
        <v>44</v>
      </c>
      <c r="D29" s="3" t="s">
        <v>39</v>
      </c>
      <c r="E29" s="2"/>
      <c r="M29" s="28"/>
      <c r="U29" s="28"/>
      <c r="AC29" s="28"/>
      <c r="AI29" s="28"/>
      <c r="AJ29" s="8">
        <f t="shared" si="6"/>
        <v>0</v>
      </c>
      <c r="AK29" s="8">
        <f t="shared" si="7"/>
        <v>0</v>
      </c>
      <c r="AL29" s="8">
        <f t="shared" si="8"/>
        <v>0</v>
      </c>
      <c r="AM29" s="8">
        <f t="shared" si="9"/>
        <v>0</v>
      </c>
      <c r="AN29" s="8">
        <f t="shared" si="10"/>
        <v>0</v>
      </c>
      <c r="AO29" s="8">
        <f t="shared" si="11"/>
        <v>0</v>
      </c>
      <c r="AP29" s="8">
        <f t="shared" si="12"/>
        <v>0</v>
      </c>
      <c r="AQ29" s="8">
        <f t="shared" si="13"/>
        <v>0</v>
      </c>
      <c r="AR29" s="8">
        <f t="shared" si="14"/>
        <v>0</v>
      </c>
      <c r="AS29" s="8">
        <f t="shared" si="15"/>
        <v>0</v>
      </c>
      <c r="AT29" s="8">
        <f t="shared" si="16"/>
        <v>0</v>
      </c>
      <c r="AU29" s="8">
        <f t="shared" si="17"/>
        <v>0</v>
      </c>
      <c r="AV29" s="8">
        <f t="shared" si="18"/>
        <v>0</v>
      </c>
      <c r="AW29" s="8">
        <f t="shared" si="19"/>
        <v>0</v>
      </c>
      <c r="AX29" s="8">
        <f t="shared" si="20"/>
        <v>0</v>
      </c>
      <c r="AY29" s="8">
        <f t="shared" si="21"/>
        <v>0</v>
      </c>
      <c r="AZ29" s="8">
        <f t="shared" si="22"/>
        <v>0</v>
      </c>
      <c r="BA29" s="8">
        <f t="shared" si="23"/>
        <v>0</v>
      </c>
      <c r="BB29" s="8">
        <f t="shared" si="24"/>
        <v>0</v>
      </c>
      <c r="BC29" s="8">
        <f t="shared" si="25"/>
        <v>0</v>
      </c>
      <c r="BD29" s="8">
        <f t="shared" si="26"/>
        <v>0</v>
      </c>
      <c r="BE29" s="8">
        <f t="shared" si="27"/>
        <v>0</v>
      </c>
      <c r="BF29" s="8">
        <f t="shared" si="28"/>
        <v>0</v>
      </c>
      <c r="BG29" s="8">
        <f t="shared" si="29"/>
        <v>0</v>
      </c>
      <c r="BH29" s="8">
        <f t="shared" si="30"/>
        <v>0</v>
      </c>
      <c r="BI29" s="8">
        <f t="shared" si="31"/>
        <v>0</v>
      </c>
      <c r="BJ29" s="8">
        <f t="shared" si="32"/>
        <v>0</v>
      </c>
      <c r="BK29" s="8">
        <f t="shared" si="33"/>
        <v>0</v>
      </c>
      <c r="BL29" s="8">
        <f t="shared" si="34"/>
        <v>0</v>
      </c>
      <c r="BM29" s="8">
        <f t="shared" si="35"/>
        <v>0</v>
      </c>
      <c r="BN29" s="8">
        <f t="shared" si="37"/>
        <v>0</v>
      </c>
      <c r="BO29" s="11">
        <f t="shared" si="38"/>
        <v>0</v>
      </c>
      <c r="BP29" s="57"/>
      <c r="BQ29" s="57"/>
      <c r="BR29" s="57"/>
      <c r="BS29" s="57"/>
      <c r="BT29" s="57"/>
      <c r="BU29" s="57"/>
      <c r="BV29" s="57"/>
      <c r="BW29" s="57"/>
      <c r="BX29" s="57"/>
      <c r="BY29" s="8">
        <f t="shared" si="4"/>
        <v>0</v>
      </c>
      <c r="BZ29" s="8">
        <f>VLOOKUP(BY29,Conversion!A:B,2,FALSE)</f>
        <v>0</v>
      </c>
      <c r="CA29" s="11">
        <f t="shared" si="5"/>
        <v>0</v>
      </c>
      <c r="CD29" s="3" t="e">
        <f>NA()</f>
        <v>#N/A</v>
      </c>
      <c r="CE29" s="3" t="e">
        <f t="shared" si="39"/>
        <v>#N/A</v>
      </c>
    </row>
    <row r="30" spans="1:83" ht="12.75">
      <c r="A30" s="1">
        <v>123456789</v>
      </c>
      <c r="B30" s="1" t="s">
        <v>43</v>
      </c>
      <c r="C30" s="1" t="s">
        <v>44</v>
      </c>
      <c r="D30" s="3" t="s">
        <v>39</v>
      </c>
      <c r="E30" s="2"/>
      <c r="M30" s="28"/>
      <c r="U30" s="28"/>
      <c r="AC30" s="28"/>
      <c r="AI30" s="28"/>
      <c r="AJ30" s="8">
        <f t="shared" si="6"/>
        <v>0</v>
      </c>
      <c r="AK30" s="8">
        <f t="shared" si="7"/>
        <v>0</v>
      </c>
      <c r="AL30" s="8">
        <f t="shared" si="8"/>
        <v>0</v>
      </c>
      <c r="AM30" s="8">
        <f t="shared" si="9"/>
        <v>0</v>
      </c>
      <c r="AN30" s="8">
        <f t="shared" si="10"/>
        <v>0</v>
      </c>
      <c r="AO30" s="8">
        <f t="shared" si="11"/>
        <v>0</v>
      </c>
      <c r="AP30" s="8">
        <f t="shared" si="12"/>
        <v>0</v>
      </c>
      <c r="AQ30" s="8">
        <f t="shared" si="13"/>
        <v>0</v>
      </c>
      <c r="AR30" s="8">
        <f t="shared" si="14"/>
        <v>0</v>
      </c>
      <c r="AS30" s="8">
        <f t="shared" si="15"/>
        <v>0</v>
      </c>
      <c r="AT30" s="8">
        <f t="shared" si="16"/>
        <v>0</v>
      </c>
      <c r="AU30" s="8">
        <f t="shared" si="17"/>
        <v>0</v>
      </c>
      <c r="AV30" s="8">
        <f t="shared" si="18"/>
        <v>0</v>
      </c>
      <c r="AW30" s="8">
        <f t="shared" si="19"/>
        <v>0</v>
      </c>
      <c r="AX30" s="8">
        <f t="shared" si="20"/>
        <v>0</v>
      </c>
      <c r="AY30" s="8">
        <f t="shared" si="21"/>
        <v>0</v>
      </c>
      <c r="AZ30" s="8">
        <f t="shared" si="22"/>
        <v>0</v>
      </c>
      <c r="BA30" s="8">
        <f t="shared" si="23"/>
        <v>0</v>
      </c>
      <c r="BB30" s="8">
        <f t="shared" si="24"/>
        <v>0</v>
      </c>
      <c r="BC30" s="8">
        <f t="shared" si="25"/>
        <v>0</v>
      </c>
      <c r="BD30" s="8">
        <f t="shared" si="26"/>
        <v>0</v>
      </c>
      <c r="BE30" s="8">
        <f t="shared" si="27"/>
        <v>0</v>
      </c>
      <c r="BF30" s="8">
        <f t="shared" si="28"/>
        <v>0</v>
      </c>
      <c r="BG30" s="8">
        <f t="shared" si="29"/>
        <v>0</v>
      </c>
      <c r="BH30" s="8">
        <f t="shared" si="30"/>
        <v>0</v>
      </c>
      <c r="BI30" s="8">
        <f t="shared" si="31"/>
        <v>0</v>
      </c>
      <c r="BJ30" s="8">
        <f t="shared" si="32"/>
        <v>0</v>
      </c>
      <c r="BK30" s="8">
        <f t="shared" si="33"/>
        <v>0</v>
      </c>
      <c r="BL30" s="8">
        <f t="shared" si="34"/>
        <v>0</v>
      </c>
      <c r="BM30" s="8">
        <f t="shared" si="35"/>
        <v>0</v>
      </c>
      <c r="BN30" s="8">
        <f t="shared" si="37"/>
        <v>0</v>
      </c>
      <c r="BO30" s="11">
        <f t="shared" si="38"/>
        <v>0</v>
      </c>
      <c r="BP30" s="57"/>
      <c r="BQ30" s="57"/>
      <c r="BR30" s="57"/>
      <c r="BS30" s="57"/>
      <c r="BT30" s="57"/>
      <c r="BU30" s="57"/>
      <c r="BV30" s="57"/>
      <c r="BW30" s="57"/>
      <c r="BX30" s="57"/>
      <c r="BY30" s="8">
        <f t="shared" si="4"/>
        <v>0</v>
      </c>
      <c r="BZ30" s="8">
        <f>VLOOKUP(BY30,Conversion!A:B,2,FALSE)</f>
        <v>0</v>
      </c>
      <c r="CA30" s="11">
        <f t="shared" si="5"/>
        <v>0</v>
      </c>
      <c r="CD30" s="3" t="e">
        <f>NA()</f>
        <v>#N/A</v>
      </c>
      <c r="CE30" s="3" t="e">
        <f t="shared" si="39"/>
        <v>#N/A</v>
      </c>
    </row>
    <row r="31" spans="1:83" ht="12.75">
      <c r="A31" s="1">
        <v>123456789</v>
      </c>
      <c r="B31" s="1" t="s">
        <v>43</v>
      </c>
      <c r="C31" s="1" t="s">
        <v>44</v>
      </c>
      <c r="D31" s="3" t="s">
        <v>39</v>
      </c>
      <c r="E31" s="2"/>
      <c r="M31" s="28"/>
      <c r="U31" s="28"/>
      <c r="AC31" s="28"/>
      <c r="AI31" s="28"/>
      <c r="AJ31" s="8">
        <f t="shared" si="6"/>
        <v>0</v>
      </c>
      <c r="AK31" s="8">
        <f t="shared" si="7"/>
        <v>0</v>
      </c>
      <c r="AL31" s="8">
        <f t="shared" si="8"/>
        <v>0</v>
      </c>
      <c r="AM31" s="8">
        <f t="shared" si="9"/>
        <v>0</v>
      </c>
      <c r="AN31" s="8">
        <f t="shared" si="10"/>
        <v>0</v>
      </c>
      <c r="AO31" s="8">
        <f t="shared" si="11"/>
        <v>0</v>
      </c>
      <c r="AP31" s="8">
        <f t="shared" si="12"/>
        <v>0</v>
      </c>
      <c r="AQ31" s="8">
        <f t="shared" si="13"/>
        <v>0</v>
      </c>
      <c r="AR31" s="8">
        <f t="shared" si="14"/>
        <v>0</v>
      </c>
      <c r="AS31" s="8">
        <f t="shared" si="15"/>
        <v>0</v>
      </c>
      <c r="AT31" s="8">
        <f t="shared" si="16"/>
        <v>0</v>
      </c>
      <c r="AU31" s="8">
        <f t="shared" si="17"/>
        <v>0</v>
      </c>
      <c r="AV31" s="8">
        <f t="shared" si="18"/>
        <v>0</v>
      </c>
      <c r="AW31" s="8">
        <f t="shared" si="19"/>
        <v>0</v>
      </c>
      <c r="AX31" s="8">
        <f t="shared" si="20"/>
        <v>0</v>
      </c>
      <c r="AY31" s="8">
        <f t="shared" si="21"/>
        <v>0</v>
      </c>
      <c r="AZ31" s="8">
        <f t="shared" si="22"/>
        <v>0</v>
      </c>
      <c r="BA31" s="8">
        <f t="shared" si="23"/>
        <v>0</v>
      </c>
      <c r="BB31" s="8">
        <f t="shared" si="24"/>
        <v>0</v>
      </c>
      <c r="BC31" s="8">
        <f t="shared" si="25"/>
        <v>0</v>
      </c>
      <c r="BD31" s="8">
        <f t="shared" si="26"/>
        <v>0</v>
      </c>
      <c r="BE31" s="8">
        <f t="shared" si="27"/>
        <v>0</v>
      </c>
      <c r="BF31" s="8">
        <f t="shared" si="28"/>
        <v>0</v>
      </c>
      <c r="BG31" s="8">
        <f t="shared" si="29"/>
        <v>0</v>
      </c>
      <c r="BH31" s="8">
        <f t="shared" si="30"/>
        <v>0</v>
      </c>
      <c r="BI31" s="8">
        <f t="shared" si="31"/>
        <v>0</v>
      </c>
      <c r="BJ31" s="8">
        <f t="shared" si="32"/>
        <v>0</v>
      </c>
      <c r="BK31" s="8">
        <f t="shared" si="33"/>
        <v>0</v>
      </c>
      <c r="BL31" s="8">
        <f t="shared" si="34"/>
        <v>0</v>
      </c>
      <c r="BM31" s="8">
        <f t="shared" si="35"/>
        <v>0</v>
      </c>
      <c r="BN31" s="8">
        <f t="shared" si="37"/>
        <v>0</v>
      </c>
      <c r="BO31" s="11">
        <f t="shared" si="38"/>
        <v>0</v>
      </c>
      <c r="BP31" s="57"/>
      <c r="BQ31" s="57"/>
      <c r="BR31" s="57"/>
      <c r="BS31" s="57"/>
      <c r="BT31" s="57"/>
      <c r="BU31" s="57"/>
      <c r="BV31" s="57"/>
      <c r="BW31" s="57"/>
      <c r="BX31" s="57"/>
      <c r="BY31" s="8">
        <f t="shared" si="4"/>
        <v>0</v>
      </c>
      <c r="BZ31" s="8">
        <f>VLOOKUP(BY31,Conversion!A:B,2,FALSE)</f>
        <v>0</v>
      </c>
      <c r="CA31" s="11">
        <f t="shared" si="5"/>
        <v>0</v>
      </c>
      <c r="CB31" s="3" t="e">
        <f>VLOOKUP(A31,#REF!,12,FALSE)</f>
        <v>#REF!</v>
      </c>
      <c r="CC31" s="1" t="e">
        <f>IF(CB31&lt;&gt;BZ31,"Diff","")</f>
        <v>#REF!</v>
      </c>
      <c r="CD31" s="3" t="e">
        <f>NA()</f>
        <v>#N/A</v>
      </c>
      <c r="CE31" s="3" t="e">
        <f t="shared" si="39"/>
        <v>#N/A</v>
      </c>
    </row>
    <row r="32" spans="1:83" ht="12.75">
      <c r="A32" s="1">
        <v>123456789</v>
      </c>
      <c r="B32" s="1" t="s">
        <v>43</v>
      </c>
      <c r="C32" s="1" t="s">
        <v>44</v>
      </c>
      <c r="D32" s="3" t="s">
        <v>39</v>
      </c>
      <c r="E32" s="2"/>
      <c r="M32" s="28"/>
      <c r="U32" s="28"/>
      <c r="AC32" s="28"/>
      <c r="AI32" s="28"/>
      <c r="AJ32" s="8">
        <f t="shared" si="6"/>
        <v>0</v>
      </c>
      <c r="AK32" s="8">
        <f t="shared" si="7"/>
        <v>0</v>
      </c>
      <c r="AL32" s="8">
        <f t="shared" si="8"/>
        <v>0</v>
      </c>
      <c r="AM32" s="8">
        <f t="shared" si="9"/>
        <v>0</v>
      </c>
      <c r="AN32" s="8">
        <f t="shared" si="10"/>
        <v>0</v>
      </c>
      <c r="AO32" s="8">
        <f t="shared" si="11"/>
        <v>0</v>
      </c>
      <c r="AP32" s="8">
        <f t="shared" si="12"/>
        <v>0</v>
      </c>
      <c r="AQ32" s="8">
        <f t="shared" si="13"/>
        <v>0</v>
      </c>
      <c r="AR32" s="8">
        <f t="shared" si="14"/>
        <v>0</v>
      </c>
      <c r="AS32" s="8">
        <f t="shared" si="15"/>
        <v>0</v>
      </c>
      <c r="AT32" s="8">
        <f t="shared" si="16"/>
        <v>0</v>
      </c>
      <c r="AU32" s="8">
        <f t="shared" si="17"/>
        <v>0</v>
      </c>
      <c r="AV32" s="8">
        <f t="shared" si="18"/>
        <v>0</v>
      </c>
      <c r="AW32" s="8">
        <f t="shared" si="19"/>
        <v>0</v>
      </c>
      <c r="AX32" s="8">
        <f t="shared" si="20"/>
        <v>0</v>
      </c>
      <c r="AY32" s="8">
        <f t="shared" si="21"/>
        <v>0</v>
      </c>
      <c r="AZ32" s="8">
        <f t="shared" si="22"/>
        <v>0</v>
      </c>
      <c r="BA32" s="8">
        <f t="shared" si="23"/>
        <v>0</v>
      </c>
      <c r="BB32" s="8">
        <f t="shared" si="24"/>
        <v>0</v>
      </c>
      <c r="BC32" s="8">
        <f t="shared" si="25"/>
        <v>0</v>
      </c>
      <c r="BD32" s="8">
        <f t="shared" si="26"/>
        <v>0</v>
      </c>
      <c r="BE32" s="8">
        <f t="shared" si="27"/>
        <v>0</v>
      </c>
      <c r="BF32" s="8">
        <f t="shared" si="28"/>
        <v>0</v>
      </c>
      <c r="BG32" s="8">
        <f t="shared" si="29"/>
        <v>0</v>
      </c>
      <c r="BH32" s="8">
        <f t="shared" si="30"/>
        <v>0</v>
      </c>
      <c r="BI32" s="8">
        <f t="shared" si="31"/>
        <v>0</v>
      </c>
      <c r="BJ32" s="8">
        <f t="shared" si="32"/>
        <v>0</v>
      </c>
      <c r="BK32" s="8">
        <f t="shared" si="33"/>
        <v>0</v>
      </c>
      <c r="BL32" s="8">
        <f t="shared" si="34"/>
        <v>0</v>
      </c>
      <c r="BM32" s="8">
        <f t="shared" si="35"/>
        <v>0</v>
      </c>
      <c r="BN32" s="8">
        <f t="shared" si="37"/>
        <v>0</v>
      </c>
      <c r="BO32" s="11">
        <f t="shared" si="38"/>
        <v>0</v>
      </c>
      <c r="BP32" s="57"/>
      <c r="BQ32" s="57"/>
      <c r="BR32" s="57"/>
      <c r="BS32" s="57"/>
      <c r="BT32" s="57"/>
      <c r="BU32" s="57"/>
      <c r="BV32" s="57"/>
      <c r="BW32" s="57"/>
      <c r="BX32" s="57"/>
      <c r="BY32" s="8">
        <f t="shared" si="4"/>
        <v>0</v>
      </c>
      <c r="BZ32" s="8">
        <f>VLOOKUP(BY32,Conversion!A:B,2,FALSE)</f>
        <v>0</v>
      </c>
      <c r="CA32" s="11">
        <f t="shared" si="5"/>
        <v>0</v>
      </c>
      <c r="CB32" s="3" t="e">
        <f>VLOOKUP(A32,#REF!,12,FALSE)</f>
        <v>#REF!</v>
      </c>
      <c r="CC32" s="1" t="e">
        <f>IF(CB32&lt;&gt;BZ32,"Diff","")</f>
        <v>#REF!</v>
      </c>
      <c r="CD32" s="3" t="e">
        <f>NA()</f>
        <v>#N/A</v>
      </c>
      <c r="CE32" s="3" t="e">
        <f t="shared" si="39"/>
        <v>#N/A</v>
      </c>
    </row>
    <row r="33" spans="1:83" ht="12.75">
      <c r="A33" s="1">
        <v>123456789</v>
      </c>
      <c r="B33" s="1" t="s">
        <v>43</v>
      </c>
      <c r="C33" s="1" t="s">
        <v>44</v>
      </c>
      <c r="D33" s="3" t="s">
        <v>39</v>
      </c>
      <c r="E33" s="2"/>
      <c r="M33" s="28"/>
      <c r="U33" s="28"/>
      <c r="AC33" s="28"/>
      <c r="AI33" s="28"/>
      <c r="AJ33" s="8">
        <f t="shared" si="6"/>
        <v>0</v>
      </c>
      <c r="AK33" s="8">
        <f t="shared" si="7"/>
        <v>0</v>
      </c>
      <c r="AL33" s="8">
        <f t="shared" si="8"/>
        <v>0</v>
      </c>
      <c r="AM33" s="8">
        <f t="shared" si="9"/>
        <v>0</v>
      </c>
      <c r="AN33" s="8">
        <f t="shared" si="10"/>
        <v>0</v>
      </c>
      <c r="AO33" s="8">
        <f t="shared" si="11"/>
        <v>0</v>
      </c>
      <c r="AP33" s="8">
        <f t="shared" si="12"/>
        <v>0</v>
      </c>
      <c r="AQ33" s="8">
        <f t="shared" si="13"/>
        <v>0</v>
      </c>
      <c r="AR33" s="8">
        <f t="shared" si="14"/>
        <v>0</v>
      </c>
      <c r="AS33" s="8">
        <f t="shared" si="15"/>
        <v>0</v>
      </c>
      <c r="AT33" s="8">
        <f t="shared" si="16"/>
        <v>0</v>
      </c>
      <c r="AU33" s="8">
        <f t="shared" si="17"/>
        <v>0</v>
      </c>
      <c r="AV33" s="8">
        <f t="shared" si="18"/>
        <v>0</v>
      </c>
      <c r="AW33" s="8">
        <f t="shared" si="19"/>
        <v>0</v>
      </c>
      <c r="AX33" s="8">
        <f t="shared" si="20"/>
        <v>0</v>
      </c>
      <c r="AY33" s="8">
        <f t="shared" si="21"/>
        <v>0</v>
      </c>
      <c r="AZ33" s="8">
        <f t="shared" si="22"/>
        <v>0</v>
      </c>
      <c r="BA33" s="8">
        <f t="shared" si="23"/>
        <v>0</v>
      </c>
      <c r="BB33" s="8">
        <f t="shared" si="24"/>
        <v>0</v>
      </c>
      <c r="BC33" s="8">
        <f t="shared" si="25"/>
        <v>0</v>
      </c>
      <c r="BD33" s="8">
        <f t="shared" si="26"/>
        <v>0</v>
      </c>
      <c r="BE33" s="8">
        <f t="shared" si="27"/>
        <v>0</v>
      </c>
      <c r="BF33" s="8">
        <f t="shared" si="28"/>
        <v>0</v>
      </c>
      <c r="BG33" s="8">
        <f t="shared" si="29"/>
        <v>0</v>
      </c>
      <c r="BH33" s="8">
        <f t="shared" si="30"/>
        <v>0</v>
      </c>
      <c r="BI33" s="8">
        <f t="shared" si="31"/>
        <v>0</v>
      </c>
      <c r="BJ33" s="8">
        <f t="shared" si="32"/>
        <v>0</v>
      </c>
      <c r="BK33" s="8">
        <f t="shared" si="33"/>
        <v>0</v>
      </c>
      <c r="BL33" s="8">
        <f t="shared" si="34"/>
        <v>0</v>
      </c>
      <c r="BM33" s="8">
        <f t="shared" si="35"/>
        <v>0</v>
      </c>
      <c r="BN33" s="8">
        <f>SUM(AJ33:BM33)</f>
        <v>0</v>
      </c>
      <c r="BO33" s="11">
        <f t="shared" si="38"/>
        <v>0</v>
      </c>
      <c r="BP33" s="57"/>
      <c r="BQ33" s="57"/>
      <c r="BR33" s="57"/>
      <c r="BS33" s="57"/>
      <c r="BT33" s="57"/>
      <c r="BU33" s="57"/>
      <c r="BV33" s="57"/>
      <c r="BW33" s="57"/>
      <c r="BX33" s="57"/>
      <c r="BY33" s="8">
        <f t="shared" si="4"/>
        <v>0</v>
      </c>
      <c r="BZ33" s="8">
        <f>VLOOKUP(BY33,Conversion!A:B,2,FALSE)</f>
        <v>0</v>
      </c>
      <c r="CA33" s="11">
        <f t="shared" si="5"/>
        <v>0</v>
      </c>
      <c r="CD33" s="3"/>
      <c r="CE33" s="3"/>
    </row>
    <row r="34" spans="1:83" ht="12.75">
      <c r="A34" s="1">
        <v>123456789</v>
      </c>
      <c r="B34" s="1" t="s">
        <v>43</v>
      </c>
      <c r="C34" s="1" t="s">
        <v>44</v>
      </c>
      <c r="D34" s="3" t="s">
        <v>39</v>
      </c>
      <c r="E34" s="2"/>
      <c r="M34" s="28"/>
      <c r="U34" s="28"/>
      <c r="AC34" s="28"/>
      <c r="AI34" s="28"/>
      <c r="AJ34" s="8">
        <f t="shared" si="6"/>
        <v>0</v>
      </c>
      <c r="AK34" s="8">
        <f t="shared" si="7"/>
        <v>0</v>
      </c>
      <c r="AL34" s="8">
        <f t="shared" si="8"/>
        <v>0</v>
      </c>
      <c r="AM34" s="8">
        <f t="shared" si="9"/>
        <v>0</v>
      </c>
      <c r="AN34" s="8">
        <f t="shared" si="10"/>
        <v>0</v>
      </c>
      <c r="AO34" s="8">
        <f t="shared" si="11"/>
        <v>0</v>
      </c>
      <c r="AP34" s="8">
        <f t="shared" si="12"/>
        <v>0</v>
      </c>
      <c r="AQ34" s="8">
        <f t="shared" si="13"/>
        <v>0</v>
      </c>
      <c r="AR34" s="8">
        <f t="shared" si="14"/>
        <v>0</v>
      </c>
      <c r="AS34" s="8">
        <f t="shared" si="15"/>
        <v>0</v>
      </c>
      <c r="AT34" s="8">
        <f t="shared" si="16"/>
        <v>0</v>
      </c>
      <c r="AU34" s="8">
        <f t="shared" si="17"/>
        <v>0</v>
      </c>
      <c r="AV34" s="8">
        <f t="shared" si="18"/>
        <v>0</v>
      </c>
      <c r="AW34" s="8">
        <f t="shared" si="19"/>
        <v>0</v>
      </c>
      <c r="AX34" s="8">
        <f t="shared" si="20"/>
        <v>0</v>
      </c>
      <c r="AY34" s="8">
        <f t="shared" si="21"/>
        <v>0</v>
      </c>
      <c r="AZ34" s="8">
        <f t="shared" si="22"/>
        <v>0</v>
      </c>
      <c r="BA34" s="8">
        <f t="shared" si="23"/>
        <v>0</v>
      </c>
      <c r="BB34" s="8">
        <f t="shared" si="24"/>
        <v>0</v>
      </c>
      <c r="BC34" s="8">
        <f t="shared" si="25"/>
        <v>0</v>
      </c>
      <c r="BD34" s="8">
        <f t="shared" si="26"/>
        <v>0</v>
      </c>
      <c r="BE34" s="8">
        <f t="shared" si="27"/>
        <v>0</v>
      </c>
      <c r="BF34" s="8">
        <f t="shared" si="28"/>
        <v>0</v>
      </c>
      <c r="BG34" s="8">
        <f t="shared" si="29"/>
        <v>0</v>
      </c>
      <c r="BH34" s="8">
        <f t="shared" si="30"/>
        <v>0</v>
      </c>
      <c r="BI34" s="8">
        <f t="shared" si="31"/>
        <v>0</v>
      </c>
      <c r="BJ34" s="8">
        <f t="shared" si="32"/>
        <v>0</v>
      </c>
      <c r="BK34" s="8">
        <f t="shared" si="33"/>
        <v>0</v>
      </c>
      <c r="BL34" s="8">
        <f t="shared" si="34"/>
        <v>0</v>
      </c>
      <c r="BM34" s="8">
        <f t="shared" si="35"/>
        <v>0</v>
      </c>
      <c r="BN34" s="8">
        <f t="shared" si="37"/>
        <v>0</v>
      </c>
      <c r="BO34" s="11">
        <f t="shared" si="38"/>
        <v>0</v>
      </c>
      <c r="BP34" s="57"/>
      <c r="BQ34" s="57"/>
      <c r="BR34" s="57"/>
      <c r="BS34" s="57"/>
      <c r="BT34" s="57"/>
      <c r="BU34" s="57"/>
      <c r="BV34" s="57"/>
      <c r="BW34" s="57"/>
      <c r="BX34" s="57"/>
      <c r="BY34" s="8">
        <f aca="true" t="shared" si="40" ref="BY34:BY65">BN34+SUM(BP34:BX34)</f>
        <v>0</v>
      </c>
      <c r="BZ34" s="8">
        <f>VLOOKUP(BY34,Conversion!A:B,2,FALSE)</f>
        <v>0</v>
      </c>
      <c r="CA34" s="11">
        <f aca="true" t="shared" si="41" ref="CA34:CA67">BY34/84</f>
        <v>0</v>
      </c>
      <c r="CB34" s="3" t="e">
        <f>VLOOKUP(A34,#REF!,12,FALSE)</f>
        <v>#REF!</v>
      </c>
      <c r="CC34" s="1" t="e">
        <f>IF(CB34&lt;&gt;BZ34,"Diff","")</f>
        <v>#REF!</v>
      </c>
      <c r="CD34" s="3" t="e">
        <f>NA()</f>
        <v>#N/A</v>
      </c>
      <c r="CE34" s="3" t="e">
        <f aca="true" t="shared" si="42" ref="CE34:CE44">IF(AND(CD34&gt;=65,BZ34&lt;65),"X","")</f>
        <v>#N/A</v>
      </c>
    </row>
    <row r="35" spans="1:83" ht="12.75">
      <c r="A35" s="1">
        <v>123456789</v>
      </c>
      <c r="B35" s="1" t="s">
        <v>43</v>
      </c>
      <c r="C35" s="1" t="s">
        <v>44</v>
      </c>
      <c r="D35" s="3" t="s">
        <v>39</v>
      </c>
      <c r="E35" s="2"/>
      <c r="M35" s="28"/>
      <c r="U35" s="28"/>
      <c r="AC35" s="28"/>
      <c r="AI35" s="28"/>
      <c r="AJ35" s="8">
        <f aca="true" t="shared" si="43" ref="AJ35:AJ67">IF(F35=F$2,2,0)</f>
        <v>0</v>
      </c>
      <c r="AK35" s="8">
        <f aca="true" t="shared" si="44" ref="AK35:AK67">IF(G35=G$2,2,0)</f>
        <v>0</v>
      </c>
      <c r="AL35" s="8">
        <f aca="true" t="shared" si="45" ref="AL35:AL67">IF(H35=H$2,2,0)</f>
        <v>0</v>
      </c>
      <c r="AM35" s="8">
        <f aca="true" t="shared" si="46" ref="AM35:AM67">IF(I35=I$2,2,0)</f>
        <v>0</v>
      </c>
      <c r="AN35" s="8">
        <f aca="true" t="shared" si="47" ref="AN35:AN67">IF(J35=J$2,2,0)</f>
        <v>0</v>
      </c>
      <c r="AO35" s="8">
        <f aca="true" t="shared" si="48" ref="AO35:AO67">IF(K35=K$2,2,0)</f>
        <v>0</v>
      </c>
      <c r="AP35" s="8">
        <f aca="true" t="shared" si="49" ref="AP35:AP67">IF(L35=L$2,2,0)</f>
        <v>0</v>
      </c>
      <c r="AQ35" s="8">
        <f aca="true" t="shared" si="50" ref="AQ35:AQ67">IF(M35=M$2,2,0)</f>
        <v>0</v>
      </c>
      <c r="AR35" s="8">
        <f aca="true" t="shared" si="51" ref="AR35:AR67">IF(N35=N$2,2,0)</f>
        <v>0</v>
      </c>
      <c r="AS35" s="8">
        <f aca="true" t="shared" si="52" ref="AS35:AS67">IF(O35=O$2,2,0)</f>
        <v>0</v>
      </c>
      <c r="AT35" s="8">
        <f aca="true" t="shared" si="53" ref="AT35:AT67">IF(P35=P$2,2,0)</f>
        <v>0</v>
      </c>
      <c r="AU35" s="8">
        <f aca="true" t="shared" si="54" ref="AU35:AU67">IF(Q35=Q$2,2,0)</f>
        <v>0</v>
      </c>
      <c r="AV35" s="8">
        <f aca="true" t="shared" si="55" ref="AV35:AV67">IF(R35=R$2,2,0)</f>
        <v>0</v>
      </c>
      <c r="AW35" s="8">
        <f aca="true" t="shared" si="56" ref="AW35:AW67">IF(S35=S$2,2,0)</f>
        <v>0</v>
      </c>
      <c r="AX35" s="8">
        <f aca="true" t="shared" si="57" ref="AX35:AX67">IF(T35=T$2,2,0)</f>
        <v>0</v>
      </c>
      <c r="AY35" s="8">
        <f aca="true" t="shared" si="58" ref="AY35:AY67">IF(U35=U$2,2,0)</f>
        <v>0</v>
      </c>
      <c r="AZ35" s="8">
        <f aca="true" t="shared" si="59" ref="AZ35:AZ67">IF(V35=V$2,2,0)</f>
        <v>0</v>
      </c>
      <c r="BA35" s="8">
        <f aca="true" t="shared" si="60" ref="BA35:BA67">IF(W35=W$2,2,0)</f>
        <v>0</v>
      </c>
      <c r="BB35" s="8">
        <f aca="true" t="shared" si="61" ref="BB35:BB67">IF(X35=X$2,2,0)</f>
        <v>0</v>
      </c>
      <c r="BC35" s="8">
        <f aca="true" t="shared" si="62" ref="BC35:BC67">IF(Y35=Y$2,2,0)</f>
        <v>0</v>
      </c>
      <c r="BD35" s="8">
        <f aca="true" t="shared" si="63" ref="BD35:BD67">IF(Z35=Z$2,2,0)</f>
        <v>0</v>
      </c>
      <c r="BE35" s="8">
        <f aca="true" t="shared" si="64" ref="BE35:BE67">IF(AA35=AA$2,2,0)</f>
        <v>0</v>
      </c>
      <c r="BF35" s="8">
        <f aca="true" t="shared" si="65" ref="BF35:BF67">IF(AB35=AB$2,2,0)</f>
        <v>0</v>
      </c>
      <c r="BG35" s="8">
        <f aca="true" t="shared" si="66" ref="BG35:BG67">IF(AC35=AC$2,2,0)</f>
        <v>0</v>
      </c>
      <c r="BH35" s="8">
        <f aca="true" t="shared" si="67" ref="BH35:BH67">IF(AD35=AD$2,2,0)</f>
        <v>0</v>
      </c>
      <c r="BI35" s="8">
        <f aca="true" t="shared" si="68" ref="BI35:BI67">IF(AE35=AE$2,2,0)</f>
        <v>0</v>
      </c>
      <c r="BJ35" s="8">
        <f aca="true" t="shared" si="69" ref="BJ35:BJ67">IF(AF35=AF$2,2,0)</f>
        <v>0</v>
      </c>
      <c r="BK35" s="8">
        <f aca="true" t="shared" si="70" ref="BK35:BK67">IF(AG35=AG$2,2,0)</f>
        <v>0</v>
      </c>
      <c r="BL35" s="8">
        <f aca="true" t="shared" si="71" ref="BL35:BL67">IF(AH35=AH$2,2,0)</f>
        <v>0</v>
      </c>
      <c r="BM35" s="8">
        <f aca="true" t="shared" si="72" ref="BM35:BM67">IF(AI35=AI$2,2,0)</f>
        <v>0</v>
      </c>
      <c r="BN35" s="8">
        <f t="shared" si="37"/>
        <v>0</v>
      </c>
      <c r="BO35" s="11">
        <f t="shared" si="38"/>
        <v>0</v>
      </c>
      <c r="BP35" s="57"/>
      <c r="BQ35" s="57"/>
      <c r="BR35" s="57"/>
      <c r="BS35" s="57"/>
      <c r="BT35" s="57"/>
      <c r="BU35" s="57"/>
      <c r="BV35" s="57"/>
      <c r="BW35" s="57"/>
      <c r="BX35" s="57"/>
      <c r="BY35" s="8">
        <f t="shared" si="40"/>
        <v>0</v>
      </c>
      <c r="BZ35" s="8">
        <f>VLOOKUP(BY35,Conversion!A:B,2,FALSE)</f>
        <v>0</v>
      </c>
      <c r="CA35" s="11">
        <f t="shared" si="41"/>
        <v>0</v>
      </c>
      <c r="CB35" s="3" t="e">
        <f>VLOOKUP(A35,#REF!,12,FALSE)</f>
        <v>#REF!</v>
      </c>
      <c r="CC35" s="1" t="e">
        <f>IF(CB35&lt;&gt;BZ35,"Diff","")</f>
        <v>#REF!</v>
      </c>
      <c r="CD35" s="3" t="e">
        <f>NA()</f>
        <v>#N/A</v>
      </c>
      <c r="CE35" s="3" t="e">
        <f t="shared" si="42"/>
        <v>#N/A</v>
      </c>
    </row>
    <row r="36" spans="1:83" ht="12.75">
      <c r="A36" s="1">
        <v>123456789</v>
      </c>
      <c r="B36" s="1" t="s">
        <v>43</v>
      </c>
      <c r="C36" s="1" t="s">
        <v>44</v>
      </c>
      <c r="D36" s="3" t="s">
        <v>39</v>
      </c>
      <c r="E36" s="2"/>
      <c r="M36" s="28"/>
      <c r="U36" s="28"/>
      <c r="AC36" s="28"/>
      <c r="AI36" s="28"/>
      <c r="AJ36" s="8">
        <f t="shared" si="43"/>
        <v>0</v>
      </c>
      <c r="AK36" s="8">
        <f t="shared" si="44"/>
        <v>0</v>
      </c>
      <c r="AL36" s="8">
        <f t="shared" si="45"/>
        <v>0</v>
      </c>
      <c r="AM36" s="8">
        <f t="shared" si="46"/>
        <v>0</v>
      </c>
      <c r="AN36" s="8">
        <f t="shared" si="47"/>
        <v>0</v>
      </c>
      <c r="AO36" s="8">
        <f t="shared" si="48"/>
        <v>0</v>
      </c>
      <c r="AP36" s="8">
        <f t="shared" si="49"/>
        <v>0</v>
      </c>
      <c r="AQ36" s="8">
        <f t="shared" si="50"/>
        <v>0</v>
      </c>
      <c r="AR36" s="8">
        <f t="shared" si="51"/>
        <v>0</v>
      </c>
      <c r="AS36" s="8">
        <f t="shared" si="52"/>
        <v>0</v>
      </c>
      <c r="AT36" s="8">
        <f t="shared" si="53"/>
        <v>0</v>
      </c>
      <c r="AU36" s="8">
        <f t="shared" si="54"/>
        <v>0</v>
      </c>
      <c r="AV36" s="8">
        <f t="shared" si="55"/>
        <v>0</v>
      </c>
      <c r="AW36" s="8">
        <f t="shared" si="56"/>
        <v>0</v>
      </c>
      <c r="AX36" s="8">
        <f t="shared" si="57"/>
        <v>0</v>
      </c>
      <c r="AY36" s="8">
        <f t="shared" si="58"/>
        <v>0</v>
      </c>
      <c r="AZ36" s="8">
        <f t="shared" si="59"/>
        <v>0</v>
      </c>
      <c r="BA36" s="8">
        <f t="shared" si="60"/>
        <v>0</v>
      </c>
      <c r="BB36" s="8">
        <f t="shared" si="61"/>
        <v>0</v>
      </c>
      <c r="BC36" s="8">
        <f t="shared" si="62"/>
        <v>0</v>
      </c>
      <c r="BD36" s="8">
        <f t="shared" si="63"/>
        <v>0</v>
      </c>
      <c r="BE36" s="8">
        <f t="shared" si="64"/>
        <v>0</v>
      </c>
      <c r="BF36" s="8">
        <f t="shared" si="65"/>
        <v>0</v>
      </c>
      <c r="BG36" s="8">
        <f t="shared" si="66"/>
        <v>0</v>
      </c>
      <c r="BH36" s="8">
        <f t="shared" si="67"/>
        <v>0</v>
      </c>
      <c r="BI36" s="8">
        <f t="shared" si="68"/>
        <v>0</v>
      </c>
      <c r="BJ36" s="8">
        <f t="shared" si="69"/>
        <v>0</v>
      </c>
      <c r="BK36" s="8">
        <f t="shared" si="70"/>
        <v>0</v>
      </c>
      <c r="BL36" s="8">
        <f t="shared" si="71"/>
        <v>0</v>
      </c>
      <c r="BM36" s="8">
        <f t="shared" si="72"/>
        <v>0</v>
      </c>
      <c r="BN36" s="8">
        <f t="shared" si="37"/>
        <v>0</v>
      </c>
      <c r="BO36" s="11">
        <f t="shared" si="38"/>
        <v>0</v>
      </c>
      <c r="BP36" s="57"/>
      <c r="BQ36" s="57"/>
      <c r="BR36" s="57"/>
      <c r="BS36" s="57"/>
      <c r="BT36" s="57"/>
      <c r="BU36" s="57"/>
      <c r="BV36" s="57"/>
      <c r="BW36" s="57"/>
      <c r="BX36" s="57"/>
      <c r="BY36" s="8">
        <f t="shared" si="40"/>
        <v>0</v>
      </c>
      <c r="BZ36" s="8">
        <f>VLOOKUP(BY36,Conversion!A:B,2,FALSE)</f>
        <v>0</v>
      </c>
      <c r="CA36" s="11">
        <f t="shared" si="41"/>
        <v>0</v>
      </c>
      <c r="CD36" s="3" t="e">
        <f>NA()</f>
        <v>#N/A</v>
      </c>
      <c r="CE36" s="3" t="e">
        <f t="shared" si="42"/>
        <v>#N/A</v>
      </c>
    </row>
    <row r="37" spans="1:83" ht="12.75">
      <c r="A37" s="1">
        <v>123456789</v>
      </c>
      <c r="B37" s="1" t="s">
        <v>43</v>
      </c>
      <c r="C37" s="1" t="s">
        <v>44</v>
      </c>
      <c r="D37" s="3" t="s">
        <v>39</v>
      </c>
      <c r="E37" s="2"/>
      <c r="M37" s="28"/>
      <c r="U37" s="28"/>
      <c r="AC37" s="28"/>
      <c r="AI37" s="28"/>
      <c r="AJ37" s="8">
        <f t="shared" si="43"/>
        <v>0</v>
      </c>
      <c r="AK37" s="8">
        <f t="shared" si="44"/>
        <v>0</v>
      </c>
      <c r="AL37" s="8">
        <f t="shared" si="45"/>
        <v>0</v>
      </c>
      <c r="AM37" s="8">
        <f t="shared" si="46"/>
        <v>0</v>
      </c>
      <c r="AN37" s="8">
        <f t="shared" si="47"/>
        <v>0</v>
      </c>
      <c r="AO37" s="8">
        <f t="shared" si="48"/>
        <v>0</v>
      </c>
      <c r="AP37" s="8">
        <f t="shared" si="49"/>
        <v>0</v>
      </c>
      <c r="AQ37" s="8">
        <f t="shared" si="50"/>
        <v>0</v>
      </c>
      <c r="AR37" s="8">
        <f t="shared" si="51"/>
        <v>0</v>
      </c>
      <c r="AS37" s="8">
        <f t="shared" si="52"/>
        <v>0</v>
      </c>
      <c r="AT37" s="8">
        <f t="shared" si="53"/>
        <v>0</v>
      </c>
      <c r="AU37" s="8">
        <f t="shared" si="54"/>
        <v>0</v>
      </c>
      <c r="AV37" s="8">
        <f t="shared" si="55"/>
        <v>0</v>
      </c>
      <c r="AW37" s="8">
        <f t="shared" si="56"/>
        <v>0</v>
      </c>
      <c r="AX37" s="8">
        <f t="shared" si="57"/>
        <v>0</v>
      </c>
      <c r="AY37" s="8">
        <f t="shared" si="58"/>
        <v>0</v>
      </c>
      <c r="AZ37" s="8">
        <f t="shared" si="59"/>
        <v>0</v>
      </c>
      <c r="BA37" s="8">
        <f t="shared" si="60"/>
        <v>0</v>
      </c>
      <c r="BB37" s="8">
        <f t="shared" si="61"/>
        <v>0</v>
      </c>
      <c r="BC37" s="8">
        <f t="shared" si="62"/>
        <v>0</v>
      </c>
      <c r="BD37" s="8">
        <f t="shared" si="63"/>
        <v>0</v>
      </c>
      <c r="BE37" s="8">
        <f t="shared" si="64"/>
        <v>0</v>
      </c>
      <c r="BF37" s="8">
        <f t="shared" si="65"/>
        <v>0</v>
      </c>
      <c r="BG37" s="8">
        <f t="shared" si="66"/>
        <v>0</v>
      </c>
      <c r="BH37" s="8">
        <f t="shared" si="67"/>
        <v>0</v>
      </c>
      <c r="BI37" s="8">
        <f t="shared" si="68"/>
        <v>0</v>
      </c>
      <c r="BJ37" s="8">
        <f t="shared" si="69"/>
        <v>0</v>
      </c>
      <c r="BK37" s="8">
        <f t="shared" si="70"/>
        <v>0</v>
      </c>
      <c r="BL37" s="8">
        <f t="shared" si="71"/>
        <v>0</v>
      </c>
      <c r="BM37" s="8">
        <f t="shared" si="72"/>
        <v>0</v>
      </c>
      <c r="BN37" s="8">
        <f t="shared" si="37"/>
        <v>0</v>
      </c>
      <c r="BO37" s="11">
        <f t="shared" si="38"/>
        <v>0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8">
        <f t="shared" si="40"/>
        <v>0</v>
      </c>
      <c r="BZ37" s="8">
        <f>VLOOKUP(BY37,Conversion!A:B,2,FALSE)</f>
        <v>0</v>
      </c>
      <c r="CA37" s="11">
        <f t="shared" si="41"/>
        <v>0</v>
      </c>
      <c r="CB37" s="3" t="e">
        <f>VLOOKUP(A37,#REF!,12,FALSE)</f>
        <v>#REF!</v>
      </c>
      <c r="CC37" s="1" t="e">
        <f>IF(CB37&lt;&gt;BZ37,"Diff","")</f>
        <v>#REF!</v>
      </c>
      <c r="CD37" s="3" t="e">
        <f>NA()</f>
        <v>#N/A</v>
      </c>
      <c r="CE37" s="3" t="e">
        <f t="shared" si="42"/>
        <v>#N/A</v>
      </c>
    </row>
    <row r="38" spans="1:83" ht="12.75">
      <c r="A38" s="1">
        <v>123456789</v>
      </c>
      <c r="B38" s="1" t="s">
        <v>43</v>
      </c>
      <c r="C38" s="1" t="s">
        <v>44</v>
      </c>
      <c r="D38" s="3" t="s">
        <v>39</v>
      </c>
      <c r="E38" s="2"/>
      <c r="M38" s="28"/>
      <c r="U38" s="28"/>
      <c r="AC38" s="28"/>
      <c r="AI38" s="28"/>
      <c r="AJ38" s="8">
        <f t="shared" si="43"/>
        <v>0</v>
      </c>
      <c r="AK38" s="8">
        <f t="shared" si="44"/>
        <v>0</v>
      </c>
      <c r="AL38" s="8">
        <f t="shared" si="45"/>
        <v>0</v>
      </c>
      <c r="AM38" s="8">
        <f t="shared" si="46"/>
        <v>0</v>
      </c>
      <c r="AN38" s="8">
        <f t="shared" si="47"/>
        <v>0</v>
      </c>
      <c r="AO38" s="8">
        <f t="shared" si="48"/>
        <v>0</v>
      </c>
      <c r="AP38" s="8">
        <f t="shared" si="49"/>
        <v>0</v>
      </c>
      <c r="AQ38" s="8">
        <f t="shared" si="50"/>
        <v>0</v>
      </c>
      <c r="AR38" s="8">
        <f t="shared" si="51"/>
        <v>0</v>
      </c>
      <c r="AS38" s="8">
        <f t="shared" si="52"/>
        <v>0</v>
      </c>
      <c r="AT38" s="8">
        <f t="shared" si="53"/>
        <v>0</v>
      </c>
      <c r="AU38" s="8">
        <f t="shared" si="54"/>
        <v>0</v>
      </c>
      <c r="AV38" s="8">
        <f t="shared" si="55"/>
        <v>0</v>
      </c>
      <c r="AW38" s="8">
        <f t="shared" si="56"/>
        <v>0</v>
      </c>
      <c r="AX38" s="8">
        <f t="shared" si="57"/>
        <v>0</v>
      </c>
      <c r="AY38" s="8">
        <f t="shared" si="58"/>
        <v>0</v>
      </c>
      <c r="AZ38" s="8">
        <f t="shared" si="59"/>
        <v>0</v>
      </c>
      <c r="BA38" s="8">
        <f t="shared" si="60"/>
        <v>0</v>
      </c>
      <c r="BB38" s="8">
        <f t="shared" si="61"/>
        <v>0</v>
      </c>
      <c r="BC38" s="8">
        <f t="shared" si="62"/>
        <v>0</v>
      </c>
      <c r="BD38" s="8">
        <f t="shared" si="63"/>
        <v>0</v>
      </c>
      <c r="BE38" s="8">
        <f t="shared" si="64"/>
        <v>0</v>
      </c>
      <c r="BF38" s="8">
        <f t="shared" si="65"/>
        <v>0</v>
      </c>
      <c r="BG38" s="8">
        <f t="shared" si="66"/>
        <v>0</v>
      </c>
      <c r="BH38" s="8">
        <f t="shared" si="67"/>
        <v>0</v>
      </c>
      <c r="BI38" s="8">
        <f t="shared" si="68"/>
        <v>0</v>
      </c>
      <c r="BJ38" s="8">
        <f t="shared" si="69"/>
        <v>0</v>
      </c>
      <c r="BK38" s="8">
        <f t="shared" si="70"/>
        <v>0</v>
      </c>
      <c r="BL38" s="8">
        <f t="shared" si="71"/>
        <v>0</v>
      </c>
      <c r="BM38" s="8">
        <f t="shared" si="72"/>
        <v>0</v>
      </c>
      <c r="BN38" s="8">
        <f t="shared" si="37"/>
        <v>0</v>
      </c>
      <c r="BO38" s="11">
        <f t="shared" si="38"/>
        <v>0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8">
        <f t="shared" si="40"/>
        <v>0</v>
      </c>
      <c r="BZ38" s="8">
        <f>VLOOKUP(BY38,Conversion!A:B,2,FALSE)</f>
        <v>0</v>
      </c>
      <c r="CA38" s="11">
        <f t="shared" si="41"/>
        <v>0</v>
      </c>
      <c r="CB38" s="3" t="e">
        <f>VLOOKUP(A38,#REF!,12,FALSE)</f>
        <v>#REF!</v>
      </c>
      <c r="CC38" s="1" t="e">
        <f>IF(CB38&lt;&gt;BZ38,"Diff","")</f>
        <v>#REF!</v>
      </c>
      <c r="CD38" s="3" t="e">
        <f>NA()</f>
        <v>#N/A</v>
      </c>
      <c r="CE38" s="3" t="e">
        <f t="shared" si="42"/>
        <v>#N/A</v>
      </c>
    </row>
    <row r="39" spans="1:83" ht="12.75">
      <c r="A39" s="1">
        <v>123456789</v>
      </c>
      <c r="B39" s="1" t="s">
        <v>43</v>
      </c>
      <c r="C39" s="1" t="s">
        <v>44</v>
      </c>
      <c r="D39" s="3" t="s">
        <v>39</v>
      </c>
      <c r="E39" s="2"/>
      <c r="M39" s="28"/>
      <c r="U39" s="28"/>
      <c r="AC39" s="28"/>
      <c r="AI39" s="28"/>
      <c r="AJ39" s="8">
        <f t="shared" si="43"/>
        <v>0</v>
      </c>
      <c r="AK39" s="8">
        <f t="shared" si="44"/>
        <v>0</v>
      </c>
      <c r="AL39" s="8">
        <f t="shared" si="45"/>
        <v>0</v>
      </c>
      <c r="AM39" s="8">
        <f t="shared" si="46"/>
        <v>0</v>
      </c>
      <c r="AN39" s="8">
        <f t="shared" si="47"/>
        <v>0</v>
      </c>
      <c r="AO39" s="8">
        <f t="shared" si="48"/>
        <v>0</v>
      </c>
      <c r="AP39" s="8">
        <f t="shared" si="49"/>
        <v>0</v>
      </c>
      <c r="AQ39" s="8">
        <f t="shared" si="50"/>
        <v>0</v>
      </c>
      <c r="AR39" s="8">
        <f t="shared" si="51"/>
        <v>0</v>
      </c>
      <c r="AS39" s="8">
        <f t="shared" si="52"/>
        <v>0</v>
      </c>
      <c r="AT39" s="8">
        <f t="shared" si="53"/>
        <v>0</v>
      </c>
      <c r="AU39" s="8">
        <f t="shared" si="54"/>
        <v>0</v>
      </c>
      <c r="AV39" s="8">
        <f t="shared" si="55"/>
        <v>0</v>
      </c>
      <c r="AW39" s="8">
        <f t="shared" si="56"/>
        <v>0</v>
      </c>
      <c r="AX39" s="8">
        <f t="shared" si="57"/>
        <v>0</v>
      </c>
      <c r="AY39" s="8">
        <f t="shared" si="58"/>
        <v>0</v>
      </c>
      <c r="AZ39" s="8">
        <f t="shared" si="59"/>
        <v>0</v>
      </c>
      <c r="BA39" s="8">
        <f t="shared" si="60"/>
        <v>0</v>
      </c>
      <c r="BB39" s="8">
        <f t="shared" si="61"/>
        <v>0</v>
      </c>
      <c r="BC39" s="8">
        <f t="shared" si="62"/>
        <v>0</v>
      </c>
      <c r="BD39" s="8">
        <f t="shared" si="63"/>
        <v>0</v>
      </c>
      <c r="BE39" s="8">
        <f t="shared" si="64"/>
        <v>0</v>
      </c>
      <c r="BF39" s="8">
        <f t="shared" si="65"/>
        <v>0</v>
      </c>
      <c r="BG39" s="8">
        <f t="shared" si="66"/>
        <v>0</v>
      </c>
      <c r="BH39" s="8">
        <f t="shared" si="67"/>
        <v>0</v>
      </c>
      <c r="BI39" s="8">
        <f t="shared" si="68"/>
        <v>0</v>
      </c>
      <c r="BJ39" s="8">
        <f t="shared" si="69"/>
        <v>0</v>
      </c>
      <c r="BK39" s="8">
        <f t="shared" si="70"/>
        <v>0</v>
      </c>
      <c r="BL39" s="8">
        <f t="shared" si="71"/>
        <v>0</v>
      </c>
      <c r="BM39" s="8">
        <f t="shared" si="72"/>
        <v>0</v>
      </c>
      <c r="BN39" s="8">
        <f t="shared" si="37"/>
        <v>0</v>
      </c>
      <c r="BO39" s="11">
        <f t="shared" si="38"/>
        <v>0</v>
      </c>
      <c r="BP39" s="57"/>
      <c r="BQ39" s="57"/>
      <c r="BR39" s="57"/>
      <c r="BS39" s="57"/>
      <c r="BT39" s="57"/>
      <c r="BU39" s="57"/>
      <c r="BV39" s="57"/>
      <c r="BW39" s="57"/>
      <c r="BX39" s="57"/>
      <c r="BY39" s="8">
        <f t="shared" si="40"/>
        <v>0</v>
      </c>
      <c r="BZ39" s="8">
        <f>VLOOKUP(BY39,Conversion!A:B,2,FALSE)</f>
        <v>0</v>
      </c>
      <c r="CA39" s="11">
        <f t="shared" si="41"/>
        <v>0</v>
      </c>
      <c r="CD39" s="3" t="e">
        <f>NA()</f>
        <v>#N/A</v>
      </c>
      <c r="CE39" s="3" t="e">
        <f t="shared" si="42"/>
        <v>#N/A</v>
      </c>
    </row>
    <row r="40" spans="1:83" ht="12.75">
      <c r="A40" s="1">
        <v>123456789</v>
      </c>
      <c r="B40" s="1" t="s">
        <v>43</v>
      </c>
      <c r="C40" s="1" t="s">
        <v>44</v>
      </c>
      <c r="D40" s="3" t="s">
        <v>39</v>
      </c>
      <c r="E40" s="2"/>
      <c r="M40" s="28"/>
      <c r="U40" s="28"/>
      <c r="AC40" s="28"/>
      <c r="AI40" s="28"/>
      <c r="AJ40" s="8">
        <f t="shared" si="43"/>
        <v>0</v>
      </c>
      <c r="AK40" s="8">
        <f t="shared" si="44"/>
        <v>0</v>
      </c>
      <c r="AL40" s="8">
        <f t="shared" si="45"/>
        <v>0</v>
      </c>
      <c r="AM40" s="8">
        <f t="shared" si="46"/>
        <v>0</v>
      </c>
      <c r="AN40" s="8">
        <f t="shared" si="47"/>
        <v>0</v>
      </c>
      <c r="AO40" s="8">
        <f t="shared" si="48"/>
        <v>0</v>
      </c>
      <c r="AP40" s="8">
        <f t="shared" si="49"/>
        <v>0</v>
      </c>
      <c r="AQ40" s="8">
        <f t="shared" si="50"/>
        <v>0</v>
      </c>
      <c r="AR40" s="8">
        <f t="shared" si="51"/>
        <v>0</v>
      </c>
      <c r="AS40" s="8">
        <f t="shared" si="52"/>
        <v>0</v>
      </c>
      <c r="AT40" s="8">
        <f t="shared" si="53"/>
        <v>0</v>
      </c>
      <c r="AU40" s="8">
        <f t="shared" si="54"/>
        <v>0</v>
      </c>
      <c r="AV40" s="8">
        <f t="shared" si="55"/>
        <v>0</v>
      </c>
      <c r="AW40" s="8">
        <f t="shared" si="56"/>
        <v>0</v>
      </c>
      <c r="AX40" s="8">
        <f t="shared" si="57"/>
        <v>0</v>
      </c>
      <c r="AY40" s="8">
        <f t="shared" si="58"/>
        <v>0</v>
      </c>
      <c r="AZ40" s="8">
        <f t="shared" si="59"/>
        <v>0</v>
      </c>
      <c r="BA40" s="8">
        <f t="shared" si="60"/>
        <v>0</v>
      </c>
      <c r="BB40" s="8">
        <f t="shared" si="61"/>
        <v>0</v>
      </c>
      <c r="BC40" s="8">
        <f t="shared" si="62"/>
        <v>0</v>
      </c>
      <c r="BD40" s="8">
        <f t="shared" si="63"/>
        <v>0</v>
      </c>
      <c r="BE40" s="8">
        <f t="shared" si="64"/>
        <v>0</v>
      </c>
      <c r="BF40" s="8">
        <f t="shared" si="65"/>
        <v>0</v>
      </c>
      <c r="BG40" s="8">
        <f t="shared" si="66"/>
        <v>0</v>
      </c>
      <c r="BH40" s="8">
        <f t="shared" si="67"/>
        <v>0</v>
      </c>
      <c r="BI40" s="8">
        <f t="shared" si="68"/>
        <v>0</v>
      </c>
      <c r="BJ40" s="8">
        <f t="shared" si="69"/>
        <v>0</v>
      </c>
      <c r="BK40" s="8">
        <f t="shared" si="70"/>
        <v>0</v>
      </c>
      <c r="BL40" s="8">
        <f t="shared" si="71"/>
        <v>0</v>
      </c>
      <c r="BM40" s="8">
        <f t="shared" si="72"/>
        <v>0</v>
      </c>
      <c r="BN40" s="8">
        <f t="shared" si="37"/>
        <v>0</v>
      </c>
      <c r="BO40" s="11">
        <f t="shared" si="38"/>
        <v>0</v>
      </c>
      <c r="BP40" s="57"/>
      <c r="BQ40" s="57"/>
      <c r="BR40" s="57"/>
      <c r="BS40" s="57"/>
      <c r="BT40" s="57"/>
      <c r="BU40" s="57"/>
      <c r="BV40" s="57"/>
      <c r="BW40" s="57"/>
      <c r="BX40" s="57"/>
      <c r="BY40" s="8">
        <f t="shared" si="40"/>
        <v>0</v>
      </c>
      <c r="BZ40" s="8">
        <f>VLOOKUP(BY40,Conversion!A:B,2,FALSE)</f>
        <v>0</v>
      </c>
      <c r="CA40" s="11">
        <f t="shared" si="41"/>
        <v>0</v>
      </c>
      <c r="CB40" s="3" t="e">
        <f>VLOOKUP(A40,#REF!,12,FALSE)</f>
        <v>#REF!</v>
      </c>
      <c r="CC40" s="1" t="e">
        <f>IF(CB40&lt;&gt;BZ40,"Diff","")</f>
        <v>#REF!</v>
      </c>
      <c r="CD40" s="3" t="e">
        <f>NA()</f>
        <v>#N/A</v>
      </c>
      <c r="CE40" s="3" t="e">
        <f t="shared" si="42"/>
        <v>#N/A</v>
      </c>
    </row>
    <row r="41" spans="1:83" ht="12.75">
      <c r="A41" s="1">
        <v>123456789</v>
      </c>
      <c r="B41" s="1" t="s">
        <v>43</v>
      </c>
      <c r="C41" s="1" t="s">
        <v>44</v>
      </c>
      <c r="D41" s="3" t="s">
        <v>39</v>
      </c>
      <c r="E41" s="2"/>
      <c r="M41" s="28"/>
      <c r="U41" s="28"/>
      <c r="AC41" s="28"/>
      <c r="AI41" s="28"/>
      <c r="AJ41" s="8">
        <f t="shared" si="43"/>
        <v>0</v>
      </c>
      <c r="AK41" s="8">
        <f t="shared" si="44"/>
        <v>0</v>
      </c>
      <c r="AL41" s="8">
        <f t="shared" si="45"/>
        <v>0</v>
      </c>
      <c r="AM41" s="8">
        <f t="shared" si="46"/>
        <v>0</v>
      </c>
      <c r="AN41" s="8">
        <f t="shared" si="47"/>
        <v>0</v>
      </c>
      <c r="AO41" s="8">
        <f t="shared" si="48"/>
        <v>0</v>
      </c>
      <c r="AP41" s="8">
        <f t="shared" si="49"/>
        <v>0</v>
      </c>
      <c r="AQ41" s="8">
        <f t="shared" si="50"/>
        <v>0</v>
      </c>
      <c r="AR41" s="8">
        <f t="shared" si="51"/>
        <v>0</v>
      </c>
      <c r="AS41" s="8">
        <f t="shared" si="52"/>
        <v>0</v>
      </c>
      <c r="AT41" s="8">
        <f t="shared" si="53"/>
        <v>0</v>
      </c>
      <c r="AU41" s="8">
        <f t="shared" si="54"/>
        <v>0</v>
      </c>
      <c r="AV41" s="8">
        <f t="shared" si="55"/>
        <v>0</v>
      </c>
      <c r="AW41" s="8">
        <f t="shared" si="56"/>
        <v>0</v>
      </c>
      <c r="AX41" s="8">
        <f t="shared" si="57"/>
        <v>0</v>
      </c>
      <c r="AY41" s="8">
        <f t="shared" si="58"/>
        <v>0</v>
      </c>
      <c r="AZ41" s="8">
        <f t="shared" si="59"/>
        <v>0</v>
      </c>
      <c r="BA41" s="8">
        <f t="shared" si="60"/>
        <v>0</v>
      </c>
      <c r="BB41" s="8">
        <f t="shared" si="61"/>
        <v>0</v>
      </c>
      <c r="BC41" s="8">
        <f t="shared" si="62"/>
        <v>0</v>
      </c>
      <c r="BD41" s="8">
        <f t="shared" si="63"/>
        <v>0</v>
      </c>
      <c r="BE41" s="8">
        <f t="shared" si="64"/>
        <v>0</v>
      </c>
      <c r="BF41" s="8">
        <f t="shared" si="65"/>
        <v>0</v>
      </c>
      <c r="BG41" s="8">
        <f t="shared" si="66"/>
        <v>0</v>
      </c>
      <c r="BH41" s="8">
        <f t="shared" si="67"/>
        <v>0</v>
      </c>
      <c r="BI41" s="8">
        <f t="shared" si="68"/>
        <v>0</v>
      </c>
      <c r="BJ41" s="8">
        <f t="shared" si="69"/>
        <v>0</v>
      </c>
      <c r="BK41" s="8">
        <f t="shared" si="70"/>
        <v>0</v>
      </c>
      <c r="BL41" s="8">
        <f t="shared" si="71"/>
        <v>0</v>
      </c>
      <c r="BM41" s="8">
        <f t="shared" si="72"/>
        <v>0</v>
      </c>
      <c r="BN41" s="8">
        <f t="shared" si="37"/>
        <v>0</v>
      </c>
      <c r="BO41" s="11">
        <f t="shared" si="38"/>
        <v>0</v>
      </c>
      <c r="BP41" s="57"/>
      <c r="BQ41" s="57"/>
      <c r="BR41" s="57"/>
      <c r="BS41" s="57"/>
      <c r="BT41" s="57"/>
      <c r="BU41" s="57"/>
      <c r="BV41" s="57"/>
      <c r="BW41" s="57"/>
      <c r="BX41" s="57"/>
      <c r="BY41" s="8">
        <f t="shared" si="40"/>
        <v>0</v>
      </c>
      <c r="BZ41" s="8">
        <f>VLOOKUP(BY41,Conversion!A:B,2,FALSE)</f>
        <v>0</v>
      </c>
      <c r="CA41" s="11">
        <f t="shared" si="41"/>
        <v>0</v>
      </c>
      <c r="CD41" s="3" t="e">
        <f>NA()</f>
        <v>#N/A</v>
      </c>
      <c r="CE41" s="3" t="e">
        <f t="shared" si="42"/>
        <v>#N/A</v>
      </c>
    </row>
    <row r="42" spans="1:83" ht="12.75">
      <c r="A42" s="1">
        <v>123456789</v>
      </c>
      <c r="B42" s="1" t="s">
        <v>43</v>
      </c>
      <c r="C42" s="1" t="s">
        <v>44</v>
      </c>
      <c r="D42" s="3" t="s">
        <v>39</v>
      </c>
      <c r="E42" s="2"/>
      <c r="M42" s="28"/>
      <c r="U42" s="28"/>
      <c r="AC42" s="28"/>
      <c r="AI42" s="28"/>
      <c r="AJ42" s="8">
        <f t="shared" si="43"/>
        <v>0</v>
      </c>
      <c r="AK42" s="8">
        <f t="shared" si="44"/>
        <v>0</v>
      </c>
      <c r="AL42" s="8">
        <f t="shared" si="45"/>
        <v>0</v>
      </c>
      <c r="AM42" s="8">
        <f t="shared" si="46"/>
        <v>0</v>
      </c>
      <c r="AN42" s="8">
        <f t="shared" si="47"/>
        <v>0</v>
      </c>
      <c r="AO42" s="8">
        <f t="shared" si="48"/>
        <v>0</v>
      </c>
      <c r="AP42" s="8">
        <f t="shared" si="49"/>
        <v>0</v>
      </c>
      <c r="AQ42" s="8">
        <f t="shared" si="50"/>
        <v>0</v>
      </c>
      <c r="AR42" s="8">
        <f t="shared" si="51"/>
        <v>0</v>
      </c>
      <c r="AS42" s="8">
        <f t="shared" si="52"/>
        <v>0</v>
      </c>
      <c r="AT42" s="8">
        <f t="shared" si="53"/>
        <v>0</v>
      </c>
      <c r="AU42" s="8">
        <f t="shared" si="54"/>
        <v>0</v>
      </c>
      <c r="AV42" s="8">
        <f t="shared" si="55"/>
        <v>0</v>
      </c>
      <c r="AW42" s="8">
        <f t="shared" si="56"/>
        <v>0</v>
      </c>
      <c r="AX42" s="8">
        <f t="shared" si="57"/>
        <v>0</v>
      </c>
      <c r="AY42" s="8">
        <f t="shared" si="58"/>
        <v>0</v>
      </c>
      <c r="AZ42" s="8">
        <f t="shared" si="59"/>
        <v>0</v>
      </c>
      <c r="BA42" s="8">
        <f t="shared" si="60"/>
        <v>0</v>
      </c>
      <c r="BB42" s="8">
        <f t="shared" si="61"/>
        <v>0</v>
      </c>
      <c r="BC42" s="8">
        <f t="shared" si="62"/>
        <v>0</v>
      </c>
      <c r="BD42" s="8">
        <f t="shared" si="63"/>
        <v>0</v>
      </c>
      <c r="BE42" s="8">
        <f t="shared" si="64"/>
        <v>0</v>
      </c>
      <c r="BF42" s="8">
        <f t="shared" si="65"/>
        <v>0</v>
      </c>
      <c r="BG42" s="8">
        <f t="shared" si="66"/>
        <v>0</v>
      </c>
      <c r="BH42" s="8">
        <f t="shared" si="67"/>
        <v>0</v>
      </c>
      <c r="BI42" s="8">
        <f t="shared" si="68"/>
        <v>0</v>
      </c>
      <c r="BJ42" s="8">
        <f t="shared" si="69"/>
        <v>0</v>
      </c>
      <c r="BK42" s="8">
        <f t="shared" si="70"/>
        <v>0</v>
      </c>
      <c r="BL42" s="8">
        <f t="shared" si="71"/>
        <v>0</v>
      </c>
      <c r="BM42" s="8">
        <f t="shared" si="72"/>
        <v>0</v>
      </c>
      <c r="BN42" s="8">
        <f t="shared" si="37"/>
        <v>0</v>
      </c>
      <c r="BO42" s="11">
        <f t="shared" si="38"/>
        <v>0</v>
      </c>
      <c r="BP42" s="57"/>
      <c r="BQ42" s="57"/>
      <c r="BR42" s="57"/>
      <c r="BS42" s="57"/>
      <c r="BT42" s="57"/>
      <c r="BU42" s="57"/>
      <c r="BV42" s="57"/>
      <c r="BW42" s="57"/>
      <c r="BX42" s="57"/>
      <c r="BY42" s="8">
        <f t="shared" si="40"/>
        <v>0</v>
      </c>
      <c r="BZ42" s="8">
        <f>VLOOKUP(BY42,Conversion!A:B,2,FALSE)</f>
        <v>0</v>
      </c>
      <c r="CA42" s="11">
        <f t="shared" si="41"/>
        <v>0</v>
      </c>
      <c r="CD42" s="3" t="e">
        <f>NA()</f>
        <v>#N/A</v>
      </c>
      <c r="CE42" s="3" t="e">
        <f t="shared" si="42"/>
        <v>#N/A</v>
      </c>
    </row>
    <row r="43" spans="1:83" ht="12.75">
      <c r="A43" s="1">
        <v>123456789</v>
      </c>
      <c r="B43" s="1" t="s">
        <v>43</v>
      </c>
      <c r="C43" s="1" t="s">
        <v>44</v>
      </c>
      <c r="D43" s="3" t="s">
        <v>39</v>
      </c>
      <c r="E43" s="2"/>
      <c r="M43" s="28"/>
      <c r="U43" s="28"/>
      <c r="AC43" s="28"/>
      <c r="AI43" s="28"/>
      <c r="AJ43" s="8">
        <f t="shared" si="43"/>
        <v>0</v>
      </c>
      <c r="AK43" s="8">
        <f t="shared" si="44"/>
        <v>0</v>
      </c>
      <c r="AL43" s="8">
        <f t="shared" si="45"/>
        <v>0</v>
      </c>
      <c r="AM43" s="8">
        <f t="shared" si="46"/>
        <v>0</v>
      </c>
      <c r="AN43" s="8">
        <f t="shared" si="47"/>
        <v>0</v>
      </c>
      <c r="AO43" s="8">
        <f t="shared" si="48"/>
        <v>0</v>
      </c>
      <c r="AP43" s="8">
        <f t="shared" si="49"/>
        <v>0</v>
      </c>
      <c r="AQ43" s="8">
        <f t="shared" si="50"/>
        <v>0</v>
      </c>
      <c r="AR43" s="8">
        <f t="shared" si="51"/>
        <v>0</v>
      </c>
      <c r="AS43" s="8">
        <f t="shared" si="52"/>
        <v>0</v>
      </c>
      <c r="AT43" s="8">
        <f t="shared" si="53"/>
        <v>0</v>
      </c>
      <c r="AU43" s="8">
        <f t="shared" si="54"/>
        <v>0</v>
      </c>
      <c r="AV43" s="8">
        <f t="shared" si="55"/>
        <v>0</v>
      </c>
      <c r="AW43" s="8">
        <f t="shared" si="56"/>
        <v>0</v>
      </c>
      <c r="AX43" s="8">
        <f t="shared" si="57"/>
        <v>0</v>
      </c>
      <c r="AY43" s="8">
        <f t="shared" si="58"/>
        <v>0</v>
      </c>
      <c r="AZ43" s="8">
        <f t="shared" si="59"/>
        <v>0</v>
      </c>
      <c r="BA43" s="8">
        <f t="shared" si="60"/>
        <v>0</v>
      </c>
      <c r="BB43" s="8">
        <f t="shared" si="61"/>
        <v>0</v>
      </c>
      <c r="BC43" s="8">
        <f t="shared" si="62"/>
        <v>0</v>
      </c>
      <c r="BD43" s="8">
        <f t="shared" si="63"/>
        <v>0</v>
      </c>
      <c r="BE43" s="8">
        <f t="shared" si="64"/>
        <v>0</v>
      </c>
      <c r="BF43" s="8">
        <f t="shared" si="65"/>
        <v>0</v>
      </c>
      <c r="BG43" s="8">
        <f t="shared" si="66"/>
        <v>0</v>
      </c>
      <c r="BH43" s="8">
        <f t="shared" si="67"/>
        <v>0</v>
      </c>
      <c r="BI43" s="8">
        <f t="shared" si="68"/>
        <v>0</v>
      </c>
      <c r="BJ43" s="8">
        <f t="shared" si="69"/>
        <v>0</v>
      </c>
      <c r="BK43" s="8">
        <f t="shared" si="70"/>
        <v>0</v>
      </c>
      <c r="BL43" s="8">
        <f t="shared" si="71"/>
        <v>0</v>
      </c>
      <c r="BM43" s="8">
        <f t="shared" si="72"/>
        <v>0</v>
      </c>
      <c r="BN43" s="8">
        <f>SUM(AJ43:BM43)</f>
        <v>0</v>
      </c>
      <c r="BO43" s="11">
        <f t="shared" si="38"/>
        <v>0</v>
      </c>
      <c r="BP43" s="57"/>
      <c r="BQ43" s="57"/>
      <c r="BR43" s="57"/>
      <c r="BS43" s="57"/>
      <c r="BT43" s="57"/>
      <c r="BU43" s="57"/>
      <c r="BV43" s="57"/>
      <c r="BW43" s="57"/>
      <c r="BX43" s="57"/>
      <c r="BY43" s="8">
        <f t="shared" si="40"/>
        <v>0</v>
      </c>
      <c r="BZ43" s="8">
        <f>VLOOKUP(BY43,Conversion!A:B,2,FALSE)</f>
        <v>0</v>
      </c>
      <c r="CA43" s="11">
        <f t="shared" si="41"/>
        <v>0</v>
      </c>
      <c r="CD43" s="3" t="e">
        <f>NA()</f>
        <v>#N/A</v>
      </c>
      <c r="CE43" s="3" t="e">
        <f t="shared" si="42"/>
        <v>#N/A</v>
      </c>
    </row>
    <row r="44" spans="1:83" ht="12.75">
      <c r="A44" s="1">
        <v>123456789</v>
      </c>
      <c r="B44" s="1" t="s">
        <v>43</v>
      </c>
      <c r="C44" s="1" t="s">
        <v>44</v>
      </c>
      <c r="D44" s="3" t="s">
        <v>39</v>
      </c>
      <c r="E44" s="2"/>
      <c r="M44" s="28"/>
      <c r="U44" s="28"/>
      <c r="AC44" s="28"/>
      <c r="AI44" s="28"/>
      <c r="AJ44" s="8">
        <f t="shared" si="43"/>
        <v>0</v>
      </c>
      <c r="AK44" s="8">
        <f t="shared" si="44"/>
        <v>0</v>
      </c>
      <c r="AL44" s="8">
        <f t="shared" si="45"/>
        <v>0</v>
      </c>
      <c r="AM44" s="8">
        <f t="shared" si="46"/>
        <v>0</v>
      </c>
      <c r="AN44" s="8">
        <f t="shared" si="47"/>
        <v>0</v>
      </c>
      <c r="AO44" s="8">
        <f t="shared" si="48"/>
        <v>0</v>
      </c>
      <c r="AP44" s="8">
        <f t="shared" si="49"/>
        <v>0</v>
      </c>
      <c r="AQ44" s="8">
        <f t="shared" si="50"/>
        <v>0</v>
      </c>
      <c r="AR44" s="8">
        <f t="shared" si="51"/>
        <v>0</v>
      </c>
      <c r="AS44" s="8">
        <f t="shared" si="52"/>
        <v>0</v>
      </c>
      <c r="AT44" s="8">
        <f t="shared" si="53"/>
        <v>0</v>
      </c>
      <c r="AU44" s="8">
        <f t="shared" si="54"/>
        <v>0</v>
      </c>
      <c r="AV44" s="8">
        <f t="shared" si="55"/>
        <v>0</v>
      </c>
      <c r="AW44" s="8">
        <f t="shared" si="56"/>
        <v>0</v>
      </c>
      <c r="AX44" s="8">
        <f t="shared" si="57"/>
        <v>0</v>
      </c>
      <c r="AY44" s="8">
        <f t="shared" si="58"/>
        <v>0</v>
      </c>
      <c r="AZ44" s="8">
        <f t="shared" si="59"/>
        <v>0</v>
      </c>
      <c r="BA44" s="8">
        <f t="shared" si="60"/>
        <v>0</v>
      </c>
      <c r="BB44" s="8">
        <f t="shared" si="61"/>
        <v>0</v>
      </c>
      <c r="BC44" s="8">
        <f t="shared" si="62"/>
        <v>0</v>
      </c>
      <c r="BD44" s="8">
        <f t="shared" si="63"/>
        <v>0</v>
      </c>
      <c r="BE44" s="8">
        <f t="shared" si="64"/>
        <v>0</v>
      </c>
      <c r="BF44" s="8">
        <f t="shared" si="65"/>
        <v>0</v>
      </c>
      <c r="BG44" s="8">
        <f t="shared" si="66"/>
        <v>0</v>
      </c>
      <c r="BH44" s="8">
        <f t="shared" si="67"/>
        <v>0</v>
      </c>
      <c r="BI44" s="8">
        <f t="shared" si="68"/>
        <v>0</v>
      </c>
      <c r="BJ44" s="8">
        <f t="shared" si="69"/>
        <v>0</v>
      </c>
      <c r="BK44" s="8">
        <f t="shared" si="70"/>
        <v>0</v>
      </c>
      <c r="BL44" s="8">
        <f t="shared" si="71"/>
        <v>0</v>
      </c>
      <c r="BM44" s="8">
        <f t="shared" si="72"/>
        <v>0</v>
      </c>
      <c r="BN44" s="8">
        <f t="shared" si="37"/>
        <v>0</v>
      </c>
      <c r="BO44" s="11">
        <f t="shared" si="38"/>
        <v>0</v>
      </c>
      <c r="BP44" s="57"/>
      <c r="BQ44" s="57"/>
      <c r="BR44" s="57"/>
      <c r="BS44" s="57"/>
      <c r="BT44" s="57"/>
      <c r="BU44" s="57"/>
      <c r="BV44" s="57"/>
      <c r="BW44" s="57"/>
      <c r="BX44" s="57"/>
      <c r="BY44" s="8">
        <f t="shared" si="40"/>
        <v>0</v>
      </c>
      <c r="BZ44" s="8">
        <f>VLOOKUP(BY44,Conversion!A:B,2,FALSE)</f>
        <v>0</v>
      </c>
      <c r="CA44" s="11">
        <f t="shared" si="41"/>
        <v>0</v>
      </c>
      <c r="CD44" s="3" t="e">
        <f>NA()</f>
        <v>#N/A</v>
      </c>
      <c r="CE44" s="3" t="e">
        <f t="shared" si="42"/>
        <v>#N/A</v>
      </c>
    </row>
    <row r="45" spans="1:83" ht="12.75">
      <c r="A45" s="1">
        <v>123456789</v>
      </c>
      <c r="B45" s="1" t="s">
        <v>43</v>
      </c>
      <c r="C45" s="1" t="s">
        <v>44</v>
      </c>
      <c r="D45" s="3" t="s">
        <v>39</v>
      </c>
      <c r="M45" s="28"/>
      <c r="U45" s="28"/>
      <c r="AC45" s="28"/>
      <c r="AI45" s="28"/>
      <c r="AJ45" s="8">
        <f t="shared" si="43"/>
        <v>0</v>
      </c>
      <c r="AK45" s="8">
        <f t="shared" si="44"/>
        <v>0</v>
      </c>
      <c r="AL45" s="8">
        <f t="shared" si="45"/>
        <v>0</v>
      </c>
      <c r="AM45" s="8">
        <f t="shared" si="46"/>
        <v>0</v>
      </c>
      <c r="AN45" s="8">
        <f t="shared" si="47"/>
        <v>0</v>
      </c>
      <c r="AO45" s="8">
        <f t="shared" si="48"/>
        <v>0</v>
      </c>
      <c r="AP45" s="8">
        <f t="shared" si="49"/>
        <v>0</v>
      </c>
      <c r="AQ45" s="8">
        <f t="shared" si="50"/>
        <v>0</v>
      </c>
      <c r="AR45" s="8">
        <f t="shared" si="51"/>
        <v>0</v>
      </c>
      <c r="AS45" s="8">
        <f t="shared" si="52"/>
        <v>0</v>
      </c>
      <c r="AT45" s="8">
        <f t="shared" si="53"/>
        <v>0</v>
      </c>
      <c r="AU45" s="8">
        <f t="shared" si="54"/>
        <v>0</v>
      </c>
      <c r="AV45" s="8">
        <f t="shared" si="55"/>
        <v>0</v>
      </c>
      <c r="AW45" s="8">
        <f t="shared" si="56"/>
        <v>0</v>
      </c>
      <c r="AX45" s="8">
        <f t="shared" si="57"/>
        <v>0</v>
      </c>
      <c r="AY45" s="8">
        <f t="shared" si="58"/>
        <v>0</v>
      </c>
      <c r="AZ45" s="8">
        <f t="shared" si="59"/>
        <v>0</v>
      </c>
      <c r="BA45" s="8">
        <f t="shared" si="60"/>
        <v>0</v>
      </c>
      <c r="BB45" s="8">
        <f t="shared" si="61"/>
        <v>0</v>
      </c>
      <c r="BC45" s="8">
        <f t="shared" si="62"/>
        <v>0</v>
      </c>
      <c r="BD45" s="8">
        <f t="shared" si="63"/>
        <v>0</v>
      </c>
      <c r="BE45" s="8">
        <f t="shared" si="64"/>
        <v>0</v>
      </c>
      <c r="BF45" s="8">
        <f t="shared" si="65"/>
        <v>0</v>
      </c>
      <c r="BG45" s="8">
        <f t="shared" si="66"/>
        <v>0</v>
      </c>
      <c r="BH45" s="8">
        <f t="shared" si="67"/>
        <v>0</v>
      </c>
      <c r="BI45" s="8">
        <f t="shared" si="68"/>
        <v>0</v>
      </c>
      <c r="BJ45" s="8">
        <f t="shared" si="69"/>
        <v>0</v>
      </c>
      <c r="BK45" s="8">
        <f t="shared" si="70"/>
        <v>0</v>
      </c>
      <c r="BL45" s="8">
        <f t="shared" si="71"/>
        <v>0</v>
      </c>
      <c r="BM45" s="8">
        <f t="shared" si="72"/>
        <v>0</v>
      </c>
      <c r="BN45" s="8">
        <f>SUM(AJ45:BM45)</f>
        <v>0</v>
      </c>
      <c r="BO45" s="11">
        <f t="shared" si="38"/>
        <v>0</v>
      </c>
      <c r="BP45" s="57"/>
      <c r="BQ45" s="57"/>
      <c r="BR45" s="57"/>
      <c r="BS45" s="57"/>
      <c r="BT45" s="57"/>
      <c r="BU45" s="57"/>
      <c r="BV45" s="57"/>
      <c r="BW45" s="57"/>
      <c r="BX45" s="57"/>
      <c r="BY45" s="8">
        <f t="shared" si="40"/>
        <v>0</v>
      </c>
      <c r="BZ45" s="8">
        <f>VLOOKUP(BY45,Conversion!A:B,2,FALSE)</f>
        <v>0</v>
      </c>
      <c r="CA45" s="11">
        <f t="shared" si="41"/>
        <v>0</v>
      </c>
      <c r="CD45" s="3"/>
      <c r="CE45" s="3"/>
    </row>
    <row r="46" spans="1:83" ht="12.75">
      <c r="A46" s="1">
        <v>123456789</v>
      </c>
      <c r="B46" s="1" t="s">
        <v>43</v>
      </c>
      <c r="C46" s="1" t="s">
        <v>44</v>
      </c>
      <c r="D46" s="3" t="s">
        <v>39</v>
      </c>
      <c r="E46" s="2"/>
      <c r="M46" s="28"/>
      <c r="U46" s="28"/>
      <c r="AC46" s="28"/>
      <c r="AI46" s="28"/>
      <c r="AJ46" s="8">
        <f t="shared" si="43"/>
        <v>0</v>
      </c>
      <c r="AK46" s="8">
        <f t="shared" si="44"/>
        <v>0</v>
      </c>
      <c r="AL46" s="8">
        <f t="shared" si="45"/>
        <v>0</v>
      </c>
      <c r="AM46" s="8">
        <f t="shared" si="46"/>
        <v>0</v>
      </c>
      <c r="AN46" s="8">
        <f t="shared" si="47"/>
        <v>0</v>
      </c>
      <c r="AO46" s="8">
        <f t="shared" si="48"/>
        <v>0</v>
      </c>
      <c r="AP46" s="8">
        <f t="shared" si="49"/>
        <v>0</v>
      </c>
      <c r="AQ46" s="8">
        <f t="shared" si="50"/>
        <v>0</v>
      </c>
      <c r="AR46" s="8">
        <f t="shared" si="51"/>
        <v>0</v>
      </c>
      <c r="AS46" s="8">
        <f t="shared" si="52"/>
        <v>0</v>
      </c>
      <c r="AT46" s="8">
        <f t="shared" si="53"/>
        <v>0</v>
      </c>
      <c r="AU46" s="8">
        <f t="shared" si="54"/>
        <v>0</v>
      </c>
      <c r="AV46" s="8">
        <f t="shared" si="55"/>
        <v>0</v>
      </c>
      <c r="AW46" s="8">
        <f t="shared" si="56"/>
        <v>0</v>
      </c>
      <c r="AX46" s="8">
        <f t="shared" si="57"/>
        <v>0</v>
      </c>
      <c r="AY46" s="8">
        <f t="shared" si="58"/>
        <v>0</v>
      </c>
      <c r="AZ46" s="8">
        <f t="shared" si="59"/>
        <v>0</v>
      </c>
      <c r="BA46" s="8">
        <f t="shared" si="60"/>
        <v>0</v>
      </c>
      <c r="BB46" s="8">
        <f t="shared" si="61"/>
        <v>0</v>
      </c>
      <c r="BC46" s="8">
        <f t="shared" si="62"/>
        <v>0</v>
      </c>
      <c r="BD46" s="8">
        <f t="shared" si="63"/>
        <v>0</v>
      </c>
      <c r="BE46" s="8">
        <f t="shared" si="64"/>
        <v>0</v>
      </c>
      <c r="BF46" s="8">
        <f t="shared" si="65"/>
        <v>0</v>
      </c>
      <c r="BG46" s="8">
        <f t="shared" si="66"/>
        <v>0</v>
      </c>
      <c r="BH46" s="8">
        <f t="shared" si="67"/>
        <v>0</v>
      </c>
      <c r="BI46" s="8">
        <f t="shared" si="68"/>
        <v>0</v>
      </c>
      <c r="BJ46" s="8">
        <f t="shared" si="69"/>
        <v>0</v>
      </c>
      <c r="BK46" s="8">
        <f t="shared" si="70"/>
        <v>0</v>
      </c>
      <c r="BL46" s="8">
        <f t="shared" si="71"/>
        <v>0</v>
      </c>
      <c r="BM46" s="8">
        <f t="shared" si="72"/>
        <v>0</v>
      </c>
      <c r="BN46" s="8">
        <f t="shared" si="37"/>
        <v>0</v>
      </c>
      <c r="BO46" s="11">
        <f t="shared" si="38"/>
        <v>0</v>
      </c>
      <c r="BP46" s="57"/>
      <c r="BQ46" s="57"/>
      <c r="BR46" s="57"/>
      <c r="BS46" s="57"/>
      <c r="BT46" s="57"/>
      <c r="BU46" s="57"/>
      <c r="BV46" s="57"/>
      <c r="BW46" s="57"/>
      <c r="BX46" s="57"/>
      <c r="BY46" s="8">
        <f t="shared" si="40"/>
        <v>0</v>
      </c>
      <c r="BZ46" s="8">
        <f>VLOOKUP(BY46,Conversion!A:B,2,FALSE)</f>
        <v>0</v>
      </c>
      <c r="CA46" s="11">
        <f t="shared" si="41"/>
        <v>0</v>
      </c>
      <c r="CD46" s="3" t="e">
        <f>NA()</f>
        <v>#N/A</v>
      </c>
      <c r="CE46" s="3" t="e">
        <f aca="true" t="shared" si="73" ref="CE46:CE59">IF(AND(CD46&gt;=65,BZ46&lt;65),"X","")</f>
        <v>#N/A</v>
      </c>
    </row>
    <row r="47" spans="1:83" ht="12.75">
      <c r="A47" s="1">
        <v>123456789</v>
      </c>
      <c r="B47" s="1" t="s">
        <v>43</v>
      </c>
      <c r="C47" s="1" t="s">
        <v>44</v>
      </c>
      <c r="D47" s="3" t="s">
        <v>39</v>
      </c>
      <c r="M47" s="28"/>
      <c r="U47" s="28"/>
      <c r="AC47" s="28"/>
      <c r="AI47" s="28"/>
      <c r="AJ47" s="8">
        <f t="shared" si="43"/>
        <v>0</v>
      </c>
      <c r="AK47" s="8">
        <f t="shared" si="44"/>
        <v>0</v>
      </c>
      <c r="AL47" s="8">
        <f t="shared" si="45"/>
        <v>0</v>
      </c>
      <c r="AM47" s="8">
        <f t="shared" si="46"/>
        <v>0</v>
      </c>
      <c r="AN47" s="8">
        <f t="shared" si="47"/>
        <v>0</v>
      </c>
      <c r="AO47" s="8">
        <f t="shared" si="48"/>
        <v>0</v>
      </c>
      <c r="AP47" s="8">
        <f t="shared" si="49"/>
        <v>0</v>
      </c>
      <c r="AQ47" s="8">
        <f t="shared" si="50"/>
        <v>0</v>
      </c>
      <c r="AR47" s="8">
        <f t="shared" si="51"/>
        <v>0</v>
      </c>
      <c r="AS47" s="8">
        <f t="shared" si="52"/>
        <v>0</v>
      </c>
      <c r="AT47" s="8">
        <f t="shared" si="53"/>
        <v>0</v>
      </c>
      <c r="AU47" s="8">
        <f t="shared" si="54"/>
        <v>0</v>
      </c>
      <c r="AV47" s="8">
        <f t="shared" si="55"/>
        <v>0</v>
      </c>
      <c r="AW47" s="8">
        <f t="shared" si="56"/>
        <v>0</v>
      </c>
      <c r="AX47" s="8">
        <f t="shared" si="57"/>
        <v>0</v>
      </c>
      <c r="AY47" s="8">
        <f t="shared" si="58"/>
        <v>0</v>
      </c>
      <c r="AZ47" s="8">
        <f t="shared" si="59"/>
        <v>0</v>
      </c>
      <c r="BA47" s="8">
        <f t="shared" si="60"/>
        <v>0</v>
      </c>
      <c r="BB47" s="8">
        <f t="shared" si="61"/>
        <v>0</v>
      </c>
      <c r="BC47" s="8">
        <f t="shared" si="62"/>
        <v>0</v>
      </c>
      <c r="BD47" s="8">
        <f t="shared" si="63"/>
        <v>0</v>
      </c>
      <c r="BE47" s="8">
        <f t="shared" si="64"/>
        <v>0</v>
      </c>
      <c r="BF47" s="8">
        <f t="shared" si="65"/>
        <v>0</v>
      </c>
      <c r="BG47" s="8">
        <f t="shared" si="66"/>
        <v>0</v>
      </c>
      <c r="BH47" s="8">
        <f t="shared" si="67"/>
        <v>0</v>
      </c>
      <c r="BI47" s="8">
        <f t="shared" si="68"/>
        <v>0</v>
      </c>
      <c r="BJ47" s="8">
        <f t="shared" si="69"/>
        <v>0</v>
      </c>
      <c r="BK47" s="8">
        <f t="shared" si="70"/>
        <v>0</v>
      </c>
      <c r="BL47" s="8">
        <f t="shared" si="71"/>
        <v>0</v>
      </c>
      <c r="BM47" s="8">
        <f t="shared" si="72"/>
        <v>0</v>
      </c>
      <c r="BN47" s="8">
        <f t="shared" si="37"/>
        <v>0</v>
      </c>
      <c r="BO47" s="11">
        <f t="shared" si="38"/>
        <v>0</v>
      </c>
      <c r="BP47" s="57"/>
      <c r="BQ47" s="57"/>
      <c r="BR47" s="57"/>
      <c r="BS47" s="57"/>
      <c r="BT47" s="57"/>
      <c r="BU47" s="57"/>
      <c r="BV47" s="57"/>
      <c r="BW47" s="57"/>
      <c r="BX47" s="57"/>
      <c r="BY47" s="8">
        <f t="shared" si="40"/>
        <v>0</v>
      </c>
      <c r="BZ47" s="8">
        <f>VLOOKUP(BY47,Conversion!A:B,2,FALSE)</f>
        <v>0</v>
      </c>
      <c r="CA47" s="11">
        <f t="shared" si="41"/>
        <v>0</v>
      </c>
      <c r="CD47" s="3" t="e">
        <f>NA()</f>
        <v>#N/A</v>
      </c>
      <c r="CE47" s="3" t="e">
        <f t="shared" si="73"/>
        <v>#N/A</v>
      </c>
    </row>
    <row r="48" spans="1:83" ht="12.75">
      <c r="A48" s="1">
        <v>123456789</v>
      </c>
      <c r="B48" s="1" t="s">
        <v>43</v>
      </c>
      <c r="C48" s="1" t="s">
        <v>44</v>
      </c>
      <c r="D48" s="3" t="s">
        <v>39</v>
      </c>
      <c r="E48" s="2"/>
      <c r="M48" s="28"/>
      <c r="U48" s="28"/>
      <c r="AC48" s="28"/>
      <c r="AI48" s="28"/>
      <c r="AJ48" s="8">
        <f t="shared" si="43"/>
        <v>0</v>
      </c>
      <c r="AK48" s="8">
        <f t="shared" si="44"/>
        <v>0</v>
      </c>
      <c r="AL48" s="8">
        <f t="shared" si="45"/>
        <v>0</v>
      </c>
      <c r="AM48" s="8">
        <f t="shared" si="46"/>
        <v>0</v>
      </c>
      <c r="AN48" s="8">
        <f t="shared" si="47"/>
        <v>0</v>
      </c>
      <c r="AO48" s="8">
        <f t="shared" si="48"/>
        <v>0</v>
      </c>
      <c r="AP48" s="8">
        <f t="shared" si="49"/>
        <v>0</v>
      </c>
      <c r="AQ48" s="8">
        <f t="shared" si="50"/>
        <v>0</v>
      </c>
      <c r="AR48" s="8">
        <f t="shared" si="51"/>
        <v>0</v>
      </c>
      <c r="AS48" s="8">
        <f t="shared" si="52"/>
        <v>0</v>
      </c>
      <c r="AT48" s="8">
        <f t="shared" si="53"/>
        <v>0</v>
      </c>
      <c r="AU48" s="8">
        <f t="shared" si="54"/>
        <v>0</v>
      </c>
      <c r="AV48" s="8">
        <f t="shared" si="55"/>
        <v>0</v>
      </c>
      <c r="AW48" s="8">
        <f t="shared" si="56"/>
        <v>0</v>
      </c>
      <c r="AX48" s="8">
        <f t="shared" si="57"/>
        <v>0</v>
      </c>
      <c r="AY48" s="8">
        <f t="shared" si="58"/>
        <v>0</v>
      </c>
      <c r="AZ48" s="8">
        <f t="shared" si="59"/>
        <v>0</v>
      </c>
      <c r="BA48" s="8">
        <f t="shared" si="60"/>
        <v>0</v>
      </c>
      <c r="BB48" s="8">
        <f t="shared" si="61"/>
        <v>0</v>
      </c>
      <c r="BC48" s="8">
        <f t="shared" si="62"/>
        <v>0</v>
      </c>
      <c r="BD48" s="8">
        <f t="shared" si="63"/>
        <v>0</v>
      </c>
      <c r="BE48" s="8">
        <f t="shared" si="64"/>
        <v>0</v>
      </c>
      <c r="BF48" s="8">
        <f t="shared" si="65"/>
        <v>0</v>
      </c>
      <c r="BG48" s="8">
        <f t="shared" si="66"/>
        <v>0</v>
      </c>
      <c r="BH48" s="8">
        <f t="shared" si="67"/>
        <v>0</v>
      </c>
      <c r="BI48" s="8">
        <f t="shared" si="68"/>
        <v>0</v>
      </c>
      <c r="BJ48" s="8">
        <f t="shared" si="69"/>
        <v>0</v>
      </c>
      <c r="BK48" s="8">
        <f t="shared" si="70"/>
        <v>0</v>
      </c>
      <c r="BL48" s="8">
        <f t="shared" si="71"/>
        <v>0</v>
      </c>
      <c r="BM48" s="8">
        <f t="shared" si="72"/>
        <v>0</v>
      </c>
      <c r="BN48" s="8">
        <f t="shared" si="37"/>
        <v>0</v>
      </c>
      <c r="BO48" s="11">
        <f t="shared" si="38"/>
        <v>0</v>
      </c>
      <c r="BP48" s="57"/>
      <c r="BQ48" s="57"/>
      <c r="BR48" s="57"/>
      <c r="BS48" s="57"/>
      <c r="BT48" s="57"/>
      <c r="BU48" s="57"/>
      <c r="BV48" s="57"/>
      <c r="BW48" s="57"/>
      <c r="BX48" s="57"/>
      <c r="BY48" s="8">
        <f t="shared" si="40"/>
        <v>0</v>
      </c>
      <c r="BZ48" s="8">
        <f>VLOOKUP(BY48,Conversion!A:B,2,FALSE)</f>
        <v>0</v>
      </c>
      <c r="CA48" s="11">
        <f t="shared" si="41"/>
        <v>0</v>
      </c>
      <c r="CB48" s="3" t="e">
        <f>VLOOKUP(A48,#REF!,12,FALSE)</f>
        <v>#REF!</v>
      </c>
      <c r="CC48" s="1" t="e">
        <f>IF(CB48&lt;&gt;BZ48,"Diff","")</f>
        <v>#REF!</v>
      </c>
      <c r="CD48" s="3" t="e">
        <f>NA()</f>
        <v>#N/A</v>
      </c>
      <c r="CE48" s="3" t="e">
        <f t="shared" si="73"/>
        <v>#N/A</v>
      </c>
    </row>
    <row r="49" spans="1:83" ht="12.75">
      <c r="A49" s="1">
        <v>123456789</v>
      </c>
      <c r="B49" s="1" t="s">
        <v>43</v>
      </c>
      <c r="C49" s="1" t="s">
        <v>44</v>
      </c>
      <c r="D49" s="3" t="s">
        <v>39</v>
      </c>
      <c r="E49" s="2"/>
      <c r="M49" s="28"/>
      <c r="U49" s="28"/>
      <c r="AC49" s="28"/>
      <c r="AI49" s="28"/>
      <c r="AJ49" s="8">
        <f t="shared" si="43"/>
        <v>0</v>
      </c>
      <c r="AK49" s="8">
        <f t="shared" si="44"/>
        <v>0</v>
      </c>
      <c r="AL49" s="8">
        <f t="shared" si="45"/>
        <v>0</v>
      </c>
      <c r="AM49" s="8">
        <f t="shared" si="46"/>
        <v>0</v>
      </c>
      <c r="AN49" s="8">
        <f t="shared" si="47"/>
        <v>0</v>
      </c>
      <c r="AO49" s="8">
        <f t="shared" si="48"/>
        <v>0</v>
      </c>
      <c r="AP49" s="8">
        <f t="shared" si="49"/>
        <v>0</v>
      </c>
      <c r="AQ49" s="8">
        <f t="shared" si="50"/>
        <v>0</v>
      </c>
      <c r="AR49" s="8">
        <f t="shared" si="51"/>
        <v>0</v>
      </c>
      <c r="AS49" s="8">
        <f t="shared" si="52"/>
        <v>0</v>
      </c>
      <c r="AT49" s="8">
        <f t="shared" si="53"/>
        <v>0</v>
      </c>
      <c r="AU49" s="8">
        <f t="shared" si="54"/>
        <v>0</v>
      </c>
      <c r="AV49" s="8">
        <f t="shared" si="55"/>
        <v>0</v>
      </c>
      <c r="AW49" s="8">
        <f t="shared" si="56"/>
        <v>0</v>
      </c>
      <c r="AX49" s="8">
        <f t="shared" si="57"/>
        <v>0</v>
      </c>
      <c r="AY49" s="8">
        <f t="shared" si="58"/>
        <v>0</v>
      </c>
      <c r="AZ49" s="8">
        <f t="shared" si="59"/>
        <v>0</v>
      </c>
      <c r="BA49" s="8">
        <f t="shared" si="60"/>
        <v>0</v>
      </c>
      <c r="BB49" s="8">
        <f t="shared" si="61"/>
        <v>0</v>
      </c>
      <c r="BC49" s="8">
        <f t="shared" si="62"/>
        <v>0</v>
      </c>
      <c r="BD49" s="8">
        <f t="shared" si="63"/>
        <v>0</v>
      </c>
      <c r="BE49" s="8">
        <f t="shared" si="64"/>
        <v>0</v>
      </c>
      <c r="BF49" s="8">
        <f t="shared" si="65"/>
        <v>0</v>
      </c>
      <c r="BG49" s="8">
        <f t="shared" si="66"/>
        <v>0</v>
      </c>
      <c r="BH49" s="8">
        <f t="shared" si="67"/>
        <v>0</v>
      </c>
      <c r="BI49" s="8">
        <f t="shared" si="68"/>
        <v>0</v>
      </c>
      <c r="BJ49" s="8">
        <f t="shared" si="69"/>
        <v>0</v>
      </c>
      <c r="BK49" s="8">
        <f t="shared" si="70"/>
        <v>0</v>
      </c>
      <c r="BL49" s="8">
        <f t="shared" si="71"/>
        <v>0</v>
      </c>
      <c r="BM49" s="8">
        <f t="shared" si="72"/>
        <v>0</v>
      </c>
      <c r="BN49" s="8">
        <f t="shared" si="37"/>
        <v>0</v>
      </c>
      <c r="BO49" s="11">
        <f t="shared" si="38"/>
        <v>0</v>
      </c>
      <c r="BP49" s="57"/>
      <c r="BQ49" s="57"/>
      <c r="BR49" s="57"/>
      <c r="BS49" s="57"/>
      <c r="BT49" s="57"/>
      <c r="BU49" s="57"/>
      <c r="BV49" s="57"/>
      <c r="BW49" s="57"/>
      <c r="BX49" s="57"/>
      <c r="BY49" s="8">
        <f t="shared" si="40"/>
        <v>0</v>
      </c>
      <c r="BZ49" s="8">
        <f>VLOOKUP(BY49,Conversion!A:B,2,FALSE)</f>
        <v>0</v>
      </c>
      <c r="CA49" s="11">
        <f t="shared" si="41"/>
        <v>0</v>
      </c>
      <c r="CD49" s="3" t="e">
        <f>NA()</f>
        <v>#N/A</v>
      </c>
      <c r="CE49" s="3" t="e">
        <f t="shared" si="73"/>
        <v>#N/A</v>
      </c>
    </row>
    <row r="50" spans="1:83" ht="12.75">
      <c r="A50" s="1">
        <v>123456789</v>
      </c>
      <c r="B50" s="1" t="s">
        <v>43</v>
      </c>
      <c r="C50" s="1" t="s">
        <v>44</v>
      </c>
      <c r="D50" s="3" t="s">
        <v>39</v>
      </c>
      <c r="M50" s="28"/>
      <c r="U50" s="28"/>
      <c r="AC50" s="28"/>
      <c r="AI50" s="28"/>
      <c r="AJ50" s="8">
        <f t="shared" si="43"/>
        <v>0</v>
      </c>
      <c r="AK50" s="8">
        <f t="shared" si="44"/>
        <v>0</v>
      </c>
      <c r="AL50" s="8">
        <f t="shared" si="45"/>
        <v>0</v>
      </c>
      <c r="AM50" s="8">
        <f t="shared" si="46"/>
        <v>0</v>
      </c>
      <c r="AN50" s="8">
        <f t="shared" si="47"/>
        <v>0</v>
      </c>
      <c r="AO50" s="8">
        <f t="shared" si="48"/>
        <v>0</v>
      </c>
      <c r="AP50" s="8">
        <f t="shared" si="49"/>
        <v>0</v>
      </c>
      <c r="AQ50" s="8">
        <f t="shared" si="50"/>
        <v>0</v>
      </c>
      <c r="AR50" s="8">
        <f t="shared" si="51"/>
        <v>0</v>
      </c>
      <c r="AS50" s="8">
        <f t="shared" si="52"/>
        <v>0</v>
      </c>
      <c r="AT50" s="8">
        <f t="shared" si="53"/>
        <v>0</v>
      </c>
      <c r="AU50" s="8">
        <f t="shared" si="54"/>
        <v>0</v>
      </c>
      <c r="AV50" s="8">
        <f t="shared" si="55"/>
        <v>0</v>
      </c>
      <c r="AW50" s="8">
        <f t="shared" si="56"/>
        <v>0</v>
      </c>
      <c r="AX50" s="8">
        <f t="shared" si="57"/>
        <v>0</v>
      </c>
      <c r="AY50" s="8">
        <f t="shared" si="58"/>
        <v>0</v>
      </c>
      <c r="AZ50" s="8">
        <f t="shared" si="59"/>
        <v>0</v>
      </c>
      <c r="BA50" s="8">
        <f t="shared" si="60"/>
        <v>0</v>
      </c>
      <c r="BB50" s="8">
        <f t="shared" si="61"/>
        <v>0</v>
      </c>
      <c r="BC50" s="8">
        <f t="shared" si="62"/>
        <v>0</v>
      </c>
      <c r="BD50" s="8">
        <f t="shared" si="63"/>
        <v>0</v>
      </c>
      <c r="BE50" s="8">
        <f t="shared" si="64"/>
        <v>0</v>
      </c>
      <c r="BF50" s="8">
        <f t="shared" si="65"/>
        <v>0</v>
      </c>
      <c r="BG50" s="8">
        <f t="shared" si="66"/>
        <v>0</v>
      </c>
      <c r="BH50" s="8">
        <f t="shared" si="67"/>
        <v>0</v>
      </c>
      <c r="BI50" s="8">
        <f t="shared" si="68"/>
        <v>0</v>
      </c>
      <c r="BJ50" s="8">
        <f t="shared" si="69"/>
        <v>0</v>
      </c>
      <c r="BK50" s="8">
        <f t="shared" si="70"/>
        <v>0</v>
      </c>
      <c r="BL50" s="8">
        <f t="shared" si="71"/>
        <v>0</v>
      </c>
      <c r="BM50" s="8">
        <f t="shared" si="72"/>
        <v>0</v>
      </c>
      <c r="BN50" s="8">
        <f t="shared" si="37"/>
        <v>0</v>
      </c>
      <c r="BO50" s="11">
        <f t="shared" si="38"/>
        <v>0</v>
      </c>
      <c r="BP50" s="57"/>
      <c r="BQ50" s="57"/>
      <c r="BR50" s="57"/>
      <c r="BS50" s="57"/>
      <c r="BT50" s="57"/>
      <c r="BU50" s="57"/>
      <c r="BV50" s="57"/>
      <c r="BW50" s="57"/>
      <c r="BX50" s="57"/>
      <c r="BY50" s="8">
        <f t="shared" si="40"/>
        <v>0</v>
      </c>
      <c r="BZ50" s="8">
        <f>VLOOKUP(BY50,Conversion!A:B,2,FALSE)</f>
        <v>0</v>
      </c>
      <c r="CA50" s="11">
        <f t="shared" si="41"/>
        <v>0</v>
      </c>
      <c r="CB50" s="3" t="e">
        <f>VLOOKUP(A50,#REF!,12,FALSE)</f>
        <v>#REF!</v>
      </c>
      <c r="CC50" s="1" t="e">
        <f>IF(CB50&lt;&gt;BZ50,"Diff","")</f>
        <v>#REF!</v>
      </c>
      <c r="CD50" s="3" t="e">
        <f>NA()</f>
        <v>#N/A</v>
      </c>
      <c r="CE50" s="3" t="e">
        <f t="shared" si="73"/>
        <v>#N/A</v>
      </c>
    </row>
    <row r="51" spans="1:83" ht="12.75">
      <c r="A51" s="1">
        <v>123456789</v>
      </c>
      <c r="B51" s="1" t="s">
        <v>43</v>
      </c>
      <c r="C51" s="1" t="s">
        <v>44</v>
      </c>
      <c r="D51" s="3" t="s">
        <v>39</v>
      </c>
      <c r="E51" s="2"/>
      <c r="M51" s="28"/>
      <c r="U51" s="28"/>
      <c r="AC51" s="28"/>
      <c r="AI51" s="28"/>
      <c r="AJ51" s="8">
        <f t="shared" si="43"/>
        <v>0</v>
      </c>
      <c r="AK51" s="8">
        <f t="shared" si="44"/>
        <v>0</v>
      </c>
      <c r="AL51" s="8">
        <f t="shared" si="45"/>
        <v>0</v>
      </c>
      <c r="AM51" s="8">
        <f t="shared" si="46"/>
        <v>0</v>
      </c>
      <c r="AN51" s="8">
        <f t="shared" si="47"/>
        <v>0</v>
      </c>
      <c r="AO51" s="8">
        <f t="shared" si="48"/>
        <v>0</v>
      </c>
      <c r="AP51" s="8">
        <f t="shared" si="49"/>
        <v>0</v>
      </c>
      <c r="AQ51" s="8">
        <f t="shared" si="50"/>
        <v>0</v>
      </c>
      <c r="AR51" s="8">
        <f t="shared" si="51"/>
        <v>0</v>
      </c>
      <c r="AS51" s="8">
        <f t="shared" si="52"/>
        <v>0</v>
      </c>
      <c r="AT51" s="8">
        <f t="shared" si="53"/>
        <v>0</v>
      </c>
      <c r="AU51" s="8">
        <f t="shared" si="54"/>
        <v>0</v>
      </c>
      <c r="AV51" s="8">
        <f t="shared" si="55"/>
        <v>0</v>
      </c>
      <c r="AW51" s="8">
        <f t="shared" si="56"/>
        <v>0</v>
      </c>
      <c r="AX51" s="8">
        <f t="shared" si="57"/>
        <v>0</v>
      </c>
      <c r="AY51" s="8">
        <f t="shared" si="58"/>
        <v>0</v>
      </c>
      <c r="AZ51" s="8">
        <f t="shared" si="59"/>
        <v>0</v>
      </c>
      <c r="BA51" s="8">
        <f t="shared" si="60"/>
        <v>0</v>
      </c>
      <c r="BB51" s="8">
        <f t="shared" si="61"/>
        <v>0</v>
      </c>
      <c r="BC51" s="8">
        <f t="shared" si="62"/>
        <v>0</v>
      </c>
      <c r="BD51" s="8">
        <f t="shared" si="63"/>
        <v>0</v>
      </c>
      <c r="BE51" s="8">
        <f t="shared" si="64"/>
        <v>0</v>
      </c>
      <c r="BF51" s="8">
        <f t="shared" si="65"/>
        <v>0</v>
      </c>
      <c r="BG51" s="8">
        <f t="shared" si="66"/>
        <v>0</v>
      </c>
      <c r="BH51" s="8">
        <f t="shared" si="67"/>
        <v>0</v>
      </c>
      <c r="BI51" s="8">
        <f t="shared" si="68"/>
        <v>0</v>
      </c>
      <c r="BJ51" s="8">
        <f t="shared" si="69"/>
        <v>0</v>
      </c>
      <c r="BK51" s="8">
        <f t="shared" si="70"/>
        <v>0</v>
      </c>
      <c r="BL51" s="8">
        <f t="shared" si="71"/>
        <v>0</v>
      </c>
      <c r="BM51" s="8">
        <f t="shared" si="72"/>
        <v>0</v>
      </c>
      <c r="BN51" s="8">
        <f t="shared" si="37"/>
        <v>0</v>
      </c>
      <c r="BO51" s="11">
        <f t="shared" si="38"/>
        <v>0</v>
      </c>
      <c r="BP51" s="57"/>
      <c r="BQ51" s="57"/>
      <c r="BR51" s="57"/>
      <c r="BS51" s="57"/>
      <c r="BT51" s="57"/>
      <c r="BU51" s="57"/>
      <c r="BV51" s="57"/>
      <c r="BW51" s="57"/>
      <c r="BX51" s="57"/>
      <c r="BY51" s="8">
        <f t="shared" si="40"/>
        <v>0</v>
      </c>
      <c r="BZ51" s="8">
        <f>VLOOKUP(BY51,Conversion!A:B,2,FALSE)</f>
        <v>0</v>
      </c>
      <c r="CA51" s="11">
        <f t="shared" si="41"/>
        <v>0</v>
      </c>
      <c r="CD51" s="3" t="e">
        <f>NA()</f>
        <v>#N/A</v>
      </c>
      <c r="CE51" s="3" t="e">
        <f t="shared" si="73"/>
        <v>#N/A</v>
      </c>
    </row>
    <row r="52" spans="1:83" ht="12.75">
      <c r="A52" s="1">
        <v>123456789</v>
      </c>
      <c r="B52" s="1" t="s">
        <v>43</v>
      </c>
      <c r="C52" s="1" t="s">
        <v>44</v>
      </c>
      <c r="D52" s="3" t="s">
        <v>39</v>
      </c>
      <c r="E52" s="2"/>
      <c r="M52" s="28"/>
      <c r="U52" s="28"/>
      <c r="AC52" s="28"/>
      <c r="AI52" s="28"/>
      <c r="AJ52" s="8">
        <f t="shared" si="43"/>
        <v>0</v>
      </c>
      <c r="AK52" s="8">
        <f t="shared" si="44"/>
        <v>0</v>
      </c>
      <c r="AL52" s="8">
        <f t="shared" si="45"/>
        <v>0</v>
      </c>
      <c r="AM52" s="8">
        <f t="shared" si="46"/>
        <v>0</v>
      </c>
      <c r="AN52" s="8">
        <f t="shared" si="47"/>
        <v>0</v>
      </c>
      <c r="AO52" s="8">
        <f t="shared" si="48"/>
        <v>0</v>
      </c>
      <c r="AP52" s="8">
        <f t="shared" si="49"/>
        <v>0</v>
      </c>
      <c r="AQ52" s="8">
        <f t="shared" si="50"/>
        <v>0</v>
      </c>
      <c r="AR52" s="8">
        <f t="shared" si="51"/>
        <v>0</v>
      </c>
      <c r="AS52" s="8">
        <f t="shared" si="52"/>
        <v>0</v>
      </c>
      <c r="AT52" s="8">
        <f t="shared" si="53"/>
        <v>0</v>
      </c>
      <c r="AU52" s="8">
        <f t="shared" si="54"/>
        <v>0</v>
      </c>
      <c r="AV52" s="8">
        <f t="shared" si="55"/>
        <v>0</v>
      </c>
      <c r="AW52" s="8">
        <f t="shared" si="56"/>
        <v>0</v>
      </c>
      <c r="AX52" s="8">
        <f t="shared" si="57"/>
        <v>0</v>
      </c>
      <c r="AY52" s="8">
        <f t="shared" si="58"/>
        <v>0</v>
      </c>
      <c r="AZ52" s="8">
        <f t="shared" si="59"/>
        <v>0</v>
      </c>
      <c r="BA52" s="8">
        <f t="shared" si="60"/>
        <v>0</v>
      </c>
      <c r="BB52" s="8">
        <f t="shared" si="61"/>
        <v>0</v>
      </c>
      <c r="BC52" s="8">
        <f t="shared" si="62"/>
        <v>0</v>
      </c>
      <c r="BD52" s="8">
        <f t="shared" si="63"/>
        <v>0</v>
      </c>
      <c r="BE52" s="8">
        <f t="shared" si="64"/>
        <v>0</v>
      </c>
      <c r="BF52" s="8">
        <f t="shared" si="65"/>
        <v>0</v>
      </c>
      <c r="BG52" s="8">
        <f t="shared" si="66"/>
        <v>0</v>
      </c>
      <c r="BH52" s="8">
        <f t="shared" si="67"/>
        <v>0</v>
      </c>
      <c r="BI52" s="8">
        <f t="shared" si="68"/>
        <v>0</v>
      </c>
      <c r="BJ52" s="8">
        <f t="shared" si="69"/>
        <v>0</v>
      </c>
      <c r="BK52" s="8">
        <f t="shared" si="70"/>
        <v>0</v>
      </c>
      <c r="BL52" s="8">
        <f t="shared" si="71"/>
        <v>0</v>
      </c>
      <c r="BM52" s="8">
        <f t="shared" si="72"/>
        <v>0</v>
      </c>
      <c r="BN52" s="8">
        <f t="shared" si="37"/>
        <v>0</v>
      </c>
      <c r="BO52" s="11">
        <f t="shared" si="38"/>
        <v>0</v>
      </c>
      <c r="BP52" s="57"/>
      <c r="BQ52" s="57"/>
      <c r="BR52" s="57"/>
      <c r="BS52" s="57"/>
      <c r="BT52" s="57"/>
      <c r="BU52" s="57"/>
      <c r="BV52" s="57"/>
      <c r="BW52" s="57"/>
      <c r="BX52" s="57"/>
      <c r="BY52" s="8">
        <f t="shared" si="40"/>
        <v>0</v>
      </c>
      <c r="BZ52" s="8">
        <f>VLOOKUP(BY52,Conversion!A:B,2,FALSE)</f>
        <v>0</v>
      </c>
      <c r="CA52" s="11">
        <f t="shared" si="41"/>
        <v>0</v>
      </c>
      <c r="CD52" s="3" t="e">
        <f>NA()</f>
        <v>#N/A</v>
      </c>
      <c r="CE52" s="3" t="e">
        <f t="shared" si="73"/>
        <v>#N/A</v>
      </c>
    </row>
    <row r="53" spans="1:83" ht="12.75">
      <c r="A53" s="1">
        <v>123456789</v>
      </c>
      <c r="B53" s="1" t="s">
        <v>43</v>
      </c>
      <c r="C53" s="1" t="s">
        <v>44</v>
      </c>
      <c r="D53" s="3" t="s">
        <v>39</v>
      </c>
      <c r="E53" s="2"/>
      <c r="M53" s="28"/>
      <c r="U53" s="28"/>
      <c r="AC53" s="28"/>
      <c r="AI53" s="28"/>
      <c r="AJ53" s="8">
        <f t="shared" si="43"/>
        <v>0</v>
      </c>
      <c r="AK53" s="8">
        <f t="shared" si="44"/>
        <v>0</v>
      </c>
      <c r="AL53" s="8">
        <f t="shared" si="45"/>
        <v>0</v>
      </c>
      <c r="AM53" s="8">
        <f t="shared" si="46"/>
        <v>0</v>
      </c>
      <c r="AN53" s="8">
        <f t="shared" si="47"/>
        <v>0</v>
      </c>
      <c r="AO53" s="8">
        <f t="shared" si="48"/>
        <v>0</v>
      </c>
      <c r="AP53" s="8">
        <f t="shared" si="49"/>
        <v>0</v>
      </c>
      <c r="AQ53" s="8">
        <f t="shared" si="50"/>
        <v>0</v>
      </c>
      <c r="AR53" s="8">
        <f t="shared" si="51"/>
        <v>0</v>
      </c>
      <c r="AS53" s="8">
        <f t="shared" si="52"/>
        <v>0</v>
      </c>
      <c r="AT53" s="8">
        <f t="shared" si="53"/>
        <v>0</v>
      </c>
      <c r="AU53" s="8">
        <f t="shared" si="54"/>
        <v>0</v>
      </c>
      <c r="AV53" s="8">
        <f t="shared" si="55"/>
        <v>0</v>
      </c>
      <c r="AW53" s="8">
        <f t="shared" si="56"/>
        <v>0</v>
      </c>
      <c r="AX53" s="8">
        <f t="shared" si="57"/>
        <v>0</v>
      </c>
      <c r="AY53" s="8">
        <f t="shared" si="58"/>
        <v>0</v>
      </c>
      <c r="AZ53" s="8">
        <f t="shared" si="59"/>
        <v>0</v>
      </c>
      <c r="BA53" s="8">
        <f t="shared" si="60"/>
        <v>0</v>
      </c>
      <c r="BB53" s="8">
        <f t="shared" si="61"/>
        <v>0</v>
      </c>
      <c r="BC53" s="8">
        <f t="shared" si="62"/>
        <v>0</v>
      </c>
      <c r="BD53" s="8">
        <f t="shared" si="63"/>
        <v>0</v>
      </c>
      <c r="BE53" s="8">
        <f t="shared" si="64"/>
        <v>0</v>
      </c>
      <c r="BF53" s="8">
        <f t="shared" si="65"/>
        <v>0</v>
      </c>
      <c r="BG53" s="8">
        <f t="shared" si="66"/>
        <v>0</v>
      </c>
      <c r="BH53" s="8">
        <f t="shared" si="67"/>
        <v>0</v>
      </c>
      <c r="BI53" s="8">
        <f t="shared" si="68"/>
        <v>0</v>
      </c>
      <c r="BJ53" s="8">
        <f t="shared" si="69"/>
        <v>0</v>
      </c>
      <c r="BK53" s="8">
        <f t="shared" si="70"/>
        <v>0</v>
      </c>
      <c r="BL53" s="8">
        <f t="shared" si="71"/>
        <v>0</v>
      </c>
      <c r="BM53" s="8">
        <f t="shared" si="72"/>
        <v>0</v>
      </c>
      <c r="BN53" s="8">
        <f t="shared" si="37"/>
        <v>0</v>
      </c>
      <c r="BO53" s="11">
        <f t="shared" si="38"/>
        <v>0</v>
      </c>
      <c r="BP53" s="57"/>
      <c r="BQ53" s="57"/>
      <c r="BR53" s="57"/>
      <c r="BS53" s="57"/>
      <c r="BT53" s="57"/>
      <c r="BU53" s="57"/>
      <c r="BV53" s="57"/>
      <c r="BW53" s="57"/>
      <c r="BX53" s="57"/>
      <c r="BY53" s="8">
        <f t="shared" si="40"/>
        <v>0</v>
      </c>
      <c r="BZ53" s="8">
        <f>VLOOKUP(BY53,Conversion!A:B,2,FALSE)</f>
        <v>0</v>
      </c>
      <c r="CA53" s="11">
        <f t="shared" si="41"/>
        <v>0</v>
      </c>
      <c r="CB53" s="3" t="e">
        <f>VLOOKUP(A53,#REF!,12,FALSE)</f>
        <v>#REF!</v>
      </c>
      <c r="CC53" s="1" t="e">
        <f>IF(CB53&lt;&gt;BZ53,"Diff","")</f>
        <v>#REF!</v>
      </c>
      <c r="CD53" s="3" t="e">
        <f>NA()</f>
        <v>#N/A</v>
      </c>
      <c r="CE53" s="3" t="e">
        <f t="shared" si="73"/>
        <v>#N/A</v>
      </c>
    </row>
    <row r="54" spans="1:83" ht="12.75">
      <c r="A54" s="1">
        <v>123456789</v>
      </c>
      <c r="B54" s="1" t="s">
        <v>43</v>
      </c>
      <c r="C54" s="1" t="s">
        <v>44</v>
      </c>
      <c r="D54" s="3" t="s">
        <v>39</v>
      </c>
      <c r="E54" s="2"/>
      <c r="M54" s="28"/>
      <c r="U54" s="28"/>
      <c r="AC54" s="28"/>
      <c r="AI54" s="28"/>
      <c r="AJ54" s="8">
        <f t="shared" si="43"/>
        <v>0</v>
      </c>
      <c r="AK54" s="8">
        <f t="shared" si="44"/>
        <v>0</v>
      </c>
      <c r="AL54" s="8">
        <f t="shared" si="45"/>
        <v>0</v>
      </c>
      <c r="AM54" s="8">
        <f t="shared" si="46"/>
        <v>0</v>
      </c>
      <c r="AN54" s="8">
        <f t="shared" si="47"/>
        <v>0</v>
      </c>
      <c r="AO54" s="8">
        <f t="shared" si="48"/>
        <v>0</v>
      </c>
      <c r="AP54" s="8">
        <f t="shared" si="49"/>
        <v>0</v>
      </c>
      <c r="AQ54" s="8">
        <f t="shared" si="50"/>
        <v>0</v>
      </c>
      <c r="AR54" s="8">
        <f t="shared" si="51"/>
        <v>0</v>
      </c>
      <c r="AS54" s="8">
        <f t="shared" si="52"/>
        <v>0</v>
      </c>
      <c r="AT54" s="8">
        <f t="shared" si="53"/>
        <v>0</v>
      </c>
      <c r="AU54" s="8">
        <f t="shared" si="54"/>
        <v>0</v>
      </c>
      <c r="AV54" s="8">
        <f t="shared" si="55"/>
        <v>0</v>
      </c>
      <c r="AW54" s="8">
        <f t="shared" si="56"/>
        <v>0</v>
      </c>
      <c r="AX54" s="8">
        <f t="shared" si="57"/>
        <v>0</v>
      </c>
      <c r="AY54" s="8">
        <f t="shared" si="58"/>
        <v>0</v>
      </c>
      <c r="AZ54" s="8">
        <f t="shared" si="59"/>
        <v>0</v>
      </c>
      <c r="BA54" s="8">
        <f t="shared" si="60"/>
        <v>0</v>
      </c>
      <c r="BB54" s="8">
        <f t="shared" si="61"/>
        <v>0</v>
      </c>
      <c r="BC54" s="8">
        <f t="shared" si="62"/>
        <v>0</v>
      </c>
      <c r="BD54" s="8">
        <f t="shared" si="63"/>
        <v>0</v>
      </c>
      <c r="BE54" s="8">
        <f t="shared" si="64"/>
        <v>0</v>
      </c>
      <c r="BF54" s="8">
        <f t="shared" si="65"/>
        <v>0</v>
      </c>
      <c r="BG54" s="8">
        <f t="shared" si="66"/>
        <v>0</v>
      </c>
      <c r="BH54" s="8">
        <f t="shared" si="67"/>
        <v>0</v>
      </c>
      <c r="BI54" s="8">
        <f t="shared" si="68"/>
        <v>0</v>
      </c>
      <c r="BJ54" s="8">
        <f t="shared" si="69"/>
        <v>0</v>
      </c>
      <c r="BK54" s="8">
        <f t="shared" si="70"/>
        <v>0</v>
      </c>
      <c r="BL54" s="8">
        <f t="shared" si="71"/>
        <v>0</v>
      </c>
      <c r="BM54" s="8">
        <f t="shared" si="72"/>
        <v>0</v>
      </c>
      <c r="BN54" s="8">
        <f t="shared" si="37"/>
        <v>0</v>
      </c>
      <c r="BO54" s="11">
        <f t="shared" si="38"/>
        <v>0</v>
      </c>
      <c r="BP54" s="57"/>
      <c r="BQ54" s="57"/>
      <c r="BR54" s="57"/>
      <c r="BS54" s="57"/>
      <c r="BT54" s="57"/>
      <c r="BU54" s="57"/>
      <c r="BV54" s="57"/>
      <c r="BW54" s="57"/>
      <c r="BX54" s="57"/>
      <c r="BY54" s="8">
        <f t="shared" si="40"/>
        <v>0</v>
      </c>
      <c r="BZ54" s="8">
        <f>VLOOKUP(BY54,Conversion!A:B,2,FALSE)</f>
        <v>0</v>
      </c>
      <c r="CA54" s="11">
        <f t="shared" si="41"/>
        <v>0</v>
      </c>
      <c r="CB54" s="3" t="e">
        <f>VLOOKUP(A54,#REF!,12,FALSE)</f>
        <v>#REF!</v>
      </c>
      <c r="CC54" s="1" t="e">
        <f>IF(CB54&lt;&gt;BZ54,"Diff","")</f>
        <v>#REF!</v>
      </c>
      <c r="CD54" s="3" t="e">
        <f>NA()</f>
        <v>#N/A</v>
      </c>
      <c r="CE54" s="3" t="e">
        <f t="shared" si="73"/>
        <v>#N/A</v>
      </c>
    </row>
    <row r="55" spans="1:83" ht="12.75">
      <c r="A55" s="1">
        <v>123456789</v>
      </c>
      <c r="B55" s="1" t="s">
        <v>43</v>
      </c>
      <c r="C55" s="1" t="s">
        <v>44</v>
      </c>
      <c r="D55" s="3" t="s">
        <v>39</v>
      </c>
      <c r="M55" s="28"/>
      <c r="U55" s="28"/>
      <c r="AC55" s="28"/>
      <c r="AI55" s="28"/>
      <c r="AJ55" s="8">
        <f t="shared" si="43"/>
        <v>0</v>
      </c>
      <c r="AK55" s="8">
        <f t="shared" si="44"/>
        <v>0</v>
      </c>
      <c r="AL55" s="8">
        <f t="shared" si="45"/>
        <v>0</v>
      </c>
      <c r="AM55" s="8">
        <f t="shared" si="46"/>
        <v>0</v>
      </c>
      <c r="AN55" s="8">
        <f t="shared" si="47"/>
        <v>0</v>
      </c>
      <c r="AO55" s="8">
        <f t="shared" si="48"/>
        <v>0</v>
      </c>
      <c r="AP55" s="8">
        <f t="shared" si="49"/>
        <v>0</v>
      </c>
      <c r="AQ55" s="8">
        <f t="shared" si="50"/>
        <v>0</v>
      </c>
      <c r="AR55" s="8">
        <f t="shared" si="51"/>
        <v>0</v>
      </c>
      <c r="AS55" s="8">
        <f t="shared" si="52"/>
        <v>0</v>
      </c>
      <c r="AT55" s="8">
        <f t="shared" si="53"/>
        <v>0</v>
      </c>
      <c r="AU55" s="8">
        <f t="shared" si="54"/>
        <v>0</v>
      </c>
      <c r="AV55" s="8">
        <f t="shared" si="55"/>
        <v>0</v>
      </c>
      <c r="AW55" s="8">
        <f t="shared" si="56"/>
        <v>0</v>
      </c>
      <c r="AX55" s="8">
        <f t="shared" si="57"/>
        <v>0</v>
      </c>
      <c r="AY55" s="8">
        <f t="shared" si="58"/>
        <v>0</v>
      </c>
      <c r="AZ55" s="8">
        <f t="shared" si="59"/>
        <v>0</v>
      </c>
      <c r="BA55" s="8">
        <f t="shared" si="60"/>
        <v>0</v>
      </c>
      <c r="BB55" s="8">
        <f t="shared" si="61"/>
        <v>0</v>
      </c>
      <c r="BC55" s="8">
        <f t="shared" si="62"/>
        <v>0</v>
      </c>
      <c r="BD55" s="8">
        <f t="shared" si="63"/>
        <v>0</v>
      </c>
      <c r="BE55" s="8">
        <f t="shared" si="64"/>
        <v>0</v>
      </c>
      <c r="BF55" s="8">
        <f t="shared" si="65"/>
        <v>0</v>
      </c>
      <c r="BG55" s="8">
        <f t="shared" si="66"/>
        <v>0</v>
      </c>
      <c r="BH55" s="8">
        <f t="shared" si="67"/>
        <v>0</v>
      </c>
      <c r="BI55" s="8">
        <f t="shared" si="68"/>
        <v>0</v>
      </c>
      <c r="BJ55" s="8">
        <f t="shared" si="69"/>
        <v>0</v>
      </c>
      <c r="BK55" s="8">
        <f t="shared" si="70"/>
        <v>0</v>
      </c>
      <c r="BL55" s="8">
        <f t="shared" si="71"/>
        <v>0</v>
      </c>
      <c r="BM55" s="8">
        <f t="shared" si="72"/>
        <v>0</v>
      </c>
      <c r="BN55" s="8">
        <f t="shared" si="37"/>
        <v>0</v>
      </c>
      <c r="BO55" s="11">
        <f t="shared" si="38"/>
        <v>0</v>
      </c>
      <c r="BP55" s="57"/>
      <c r="BQ55" s="57"/>
      <c r="BR55" s="57"/>
      <c r="BS55" s="57"/>
      <c r="BT55" s="57"/>
      <c r="BU55" s="57"/>
      <c r="BV55" s="57"/>
      <c r="BW55" s="57"/>
      <c r="BX55" s="57"/>
      <c r="BY55" s="8">
        <f t="shared" si="40"/>
        <v>0</v>
      </c>
      <c r="BZ55" s="8">
        <f>VLOOKUP(BY55,Conversion!A:B,2,FALSE)</f>
        <v>0</v>
      </c>
      <c r="CA55" s="11">
        <f t="shared" si="41"/>
        <v>0</v>
      </c>
      <c r="CD55" s="3" t="e">
        <f>NA()</f>
        <v>#N/A</v>
      </c>
      <c r="CE55" s="3" t="e">
        <f t="shared" si="73"/>
        <v>#N/A</v>
      </c>
    </row>
    <row r="56" spans="1:83" ht="12.75">
      <c r="A56" s="1">
        <v>123456789</v>
      </c>
      <c r="B56" s="1" t="s">
        <v>43</v>
      </c>
      <c r="C56" s="1" t="s">
        <v>44</v>
      </c>
      <c r="D56" s="3" t="s">
        <v>39</v>
      </c>
      <c r="E56" s="2"/>
      <c r="M56" s="28"/>
      <c r="U56" s="28"/>
      <c r="AC56" s="28"/>
      <c r="AI56" s="28"/>
      <c r="AJ56" s="8">
        <f t="shared" si="43"/>
        <v>0</v>
      </c>
      <c r="AK56" s="8">
        <f t="shared" si="44"/>
        <v>0</v>
      </c>
      <c r="AL56" s="8">
        <f t="shared" si="45"/>
        <v>0</v>
      </c>
      <c r="AM56" s="8">
        <f t="shared" si="46"/>
        <v>0</v>
      </c>
      <c r="AN56" s="8">
        <f t="shared" si="47"/>
        <v>0</v>
      </c>
      <c r="AO56" s="8">
        <f t="shared" si="48"/>
        <v>0</v>
      </c>
      <c r="AP56" s="8">
        <f t="shared" si="49"/>
        <v>0</v>
      </c>
      <c r="AQ56" s="8">
        <f t="shared" si="50"/>
        <v>0</v>
      </c>
      <c r="AR56" s="8">
        <f t="shared" si="51"/>
        <v>0</v>
      </c>
      <c r="AS56" s="8">
        <f t="shared" si="52"/>
        <v>0</v>
      </c>
      <c r="AT56" s="8">
        <f t="shared" si="53"/>
        <v>0</v>
      </c>
      <c r="AU56" s="8">
        <f t="shared" si="54"/>
        <v>0</v>
      </c>
      <c r="AV56" s="8">
        <f t="shared" si="55"/>
        <v>0</v>
      </c>
      <c r="AW56" s="8">
        <f t="shared" si="56"/>
        <v>0</v>
      </c>
      <c r="AX56" s="8">
        <f t="shared" si="57"/>
        <v>0</v>
      </c>
      <c r="AY56" s="8">
        <f t="shared" si="58"/>
        <v>0</v>
      </c>
      <c r="AZ56" s="8">
        <f t="shared" si="59"/>
        <v>0</v>
      </c>
      <c r="BA56" s="8">
        <f t="shared" si="60"/>
        <v>0</v>
      </c>
      <c r="BB56" s="8">
        <f t="shared" si="61"/>
        <v>0</v>
      </c>
      <c r="BC56" s="8">
        <f t="shared" si="62"/>
        <v>0</v>
      </c>
      <c r="BD56" s="8">
        <f t="shared" si="63"/>
        <v>0</v>
      </c>
      <c r="BE56" s="8">
        <f t="shared" si="64"/>
        <v>0</v>
      </c>
      <c r="BF56" s="8">
        <f t="shared" si="65"/>
        <v>0</v>
      </c>
      <c r="BG56" s="8">
        <f t="shared" si="66"/>
        <v>0</v>
      </c>
      <c r="BH56" s="8">
        <f t="shared" si="67"/>
        <v>0</v>
      </c>
      <c r="BI56" s="8">
        <f t="shared" si="68"/>
        <v>0</v>
      </c>
      <c r="BJ56" s="8">
        <f t="shared" si="69"/>
        <v>0</v>
      </c>
      <c r="BK56" s="8">
        <f t="shared" si="70"/>
        <v>0</v>
      </c>
      <c r="BL56" s="8">
        <f t="shared" si="71"/>
        <v>0</v>
      </c>
      <c r="BM56" s="8">
        <f t="shared" si="72"/>
        <v>0</v>
      </c>
      <c r="BN56" s="8">
        <f t="shared" si="37"/>
        <v>0</v>
      </c>
      <c r="BO56" s="11">
        <f t="shared" si="38"/>
        <v>0</v>
      </c>
      <c r="BP56" s="57"/>
      <c r="BQ56" s="57"/>
      <c r="BR56" s="57"/>
      <c r="BS56" s="57"/>
      <c r="BT56" s="57"/>
      <c r="BU56" s="57"/>
      <c r="BV56" s="57"/>
      <c r="BW56" s="57"/>
      <c r="BX56" s="57"/>
      <c r="BY56" s="8">
        <f t="shared" si="40"/>
        <v>0</v>
      </c>
      <c r="BZ56" s="8">
        <f>VLOOKUP(BY56,Conversion!A:B,2,FALSE)</f>
        <v>0</v>
      </c>
      <c r="CA56" s="11">
        <f t="shared" si="41"/>
        <v>0</v>
      </c>
      <c r="CD56" s="3" t="e">
        <f>NA()</f>
        <v>#N/A</v>
      </c>
      <c r="CE56" s="3" t="e">
        <f t="shared" si="73"/>
        <v>#N/A</v>
      </c>
    </row>
    <row r="57" spans="1:83" ht="12.75">
      <c r="A57" s="1">
        <v>123456789</v>
      </c>
      <c r="B57" s="1" t="s">
        <v>43</v>
      </c>
      <c r="C57" s="1" t="s">
        <v>44</v>
      </c>
      <c r="D57" s="3" t="s">
        <v>39</v>
      </c>
      <c r="E57" s="2"/>
      <c r="M57" s="28"/>
      <c r="U57" s="28"/>
      <c r="AC57" s="28"/>
      <c r="AI57" s="28"/>
      <c r="AJ57" s="8">
        <f t="shared" si="43"/>
        <v>0</v>
      </c>
      <c r="AK57" s="8">
        <f t="shared" si="44"/>
        <v>0</v>
      </c>
      <c r="AL57" s="8">
        <f t="shared" si="45"/>
        <v>0</v>
      </c>
      <c r="AM57" s="8">
        <f t="shared" si="46"/>
        <v>0</v>
      </c>
      <c r="AN57" s="8">
        <f t="shared" si="47"/>
        <v>0</v>
      </c>
      <c r="AO57" s="8">
        <f t="shared" si="48"/>
        <v>0</v>
      </c>
      <c r="AP57" s="8">
        <f t="shared" si="49"/>
        <v>0</v>
      </c>
      <c r="AQ57" s="8">
        <f t="shared" si="50"/>
        <v>0</v>
      </c>
      <c r="AR57" s="8">
        <f t="shared" si="51"/>
        <v>0</v>
      </c>
      <c r="AS57" s="8">
        <f t="shared" si="52"/>
        <v>0</v>
      </c>
      <c r="AT57" s="8">
        <f t="shared" si="53"/>
        <v>0</v>
      </c>
      <c r="AU57" s="8">
        <f t="shared" si="54"/>
        <v>0</v>
      </c>
      <c r="AV57" s="8">
        <f t="shared" si="55"/>
        <v>0</v>
      </c>
      <c r="AW57" s="8">
        <f t="shared" si="56"/>
        <v>0</v>
      </c>
      <c r="AX57" s="8">
        <f t="shared" si="57"/>
        <v>0</v>
      </c>
      <c r="AY57" s="8">
        <f t="shared" si="58"/>
        <v>0</v>
      </c>
      <c r="AZ57" s="8">
        <f t="shared" si="59"/>
        <v>0</v>
      </c>
      <c r="BA57" s="8">
        <f t="shared" si="60"/>
        <v>0</v>
      </c>
      <c r="BB57" s="8">
        <f t="shared" si="61"/>
        <v>0</v>
      </c>
      <c r="BC57" s="8">
        <f t="shared" si="62"/>
        <v>0</v>
      </c>
      <c r="BD57" s="8">
        <f t="shared" si="63"/>
        <v>0</v>
      </c>
      <c r="BE57" s="8">
        <f t="shared" si="64"/>
        <v>0</v>
      </c>
      <c r="BF57" s="8">
        <f t="shared" si="65"/>
        <v>0</v>
      </c>
      <c r="BG57" s="8">
        <f t="shared" si="66"/>
        <v>0</v>
      </c>
      <c r="BH57" s="8">
        <f t="shared" si="67"/>
        <v>0</v>
      </c>
      <c r="BI57" s="8">
        <f t="shared" si="68"/>
        <v>0</v>
      </c>
      <c r="BJ57" s="8">
        <f t="shared" si="69"/>
        <v>0</v>
      </c>
      <c r="BK57" s="8">
        <f t="shared" si="70"/>
        <v>0</v>
      </c>
      <c r="BL57" s="8">
        <f t="shared" si="71"/>
        <v>0</v>
      </c>
      <c r="BM57" s="8">
        <f t="shared" si="72"/>
        <v>0</v>
      </c>
      <c r="BN57" s="8">
        <f t="shared" si="37"/>
        <v>0</v>
      </c>
      <c r="BO57" s="11">
        <f t="shared" si="38"/>
        <v>0</v>
      </c>
      <c r="BP57" s="57"/>
      <c r="BQ57" s="57"/>
      <c r="BR57" s="57"/>
      <c r="BS57" s="57"/>
      <c r="BT57" s="57"/>
      <c r="BU57" s="57"/>
      <c r="BV57" s="57"/>
      <c r="BW57" s="57"/>
      <c r="BX57" s="57"/>
      <c r="BY57" s="8">
        <f t="shared" si="40"/>
        <v>0</v>
      </c>
      <c r="BZ57" s="8">
        <f>VLOOKUP(BY57,Conversion!A:B,2,FALSE)</f>
        <v>0</v>
      </c>
      <c r="CA57" s="11">
        <f t="shared" si="41"/>
        <v>0</v>
      </c>
      <c r="CD57" s="3" t="e">
        <f>NA()</f>
        <v>#N/A</v>
      </c>
      <c r="CE57" s="3" t="e">
        <f t="shared" si="73"/>
        <v>#N/A</v>
      </c>
    </row>
    <row r="58" spans="1:83" ht="12.75">
      <c r="A58" s="1">
        <v>123456789</v>
      </c>
      <c r="B58" s="1" t="s">
        <v>43</v>
      </c>
      <c r="C58" s="1" t="s">
        <v>44</v>
      </c>
      <c r="D58" s="3" t="s">
        <v>39</v>
      </c>
      <c r="E58" s="2"/>
      <c r="M58" s="28"/>
      <c r="U58" s="28"/>
      <c r="AC58" s="28"/>
      <c r="AI58" s="28"/>
      <c r="AJ58" s="8">
        <f t="shared" si="43"/>
        <v>0</v>
      </c>
      <c r="AK58" s="8">
        <f t="shared" si="44"/>
        <v>0</v>
      </c>
      <c r="AL58" s="8">
        <f t="shared" si="45"/>
        <v>0</v>
      </c>
      <c r="AM58" s="8">
        <f t="shared" si="46"/>
        <v>0</v>
      </c>
      <c r="AN58" s="8">
        <f t="shared" si="47"/>
        <v>0</v>
      </c>
      <c r="AO58" s="8">
        <f t="shared" si="48"/>
        <v>0</v>
      </c>
      <c r="AP58" s="8">
        <f t="shared" si="49"/>
        <v>0</v>
      </c>
      <c r="AQ58" s="8">
        <f t="shared" si="50"/>
        <v>0</v>
      </c>
      <c r="AR58" s="8">
        <f t="shared" si="51"/>
        <v>0</v>
      </c>
      <c r="AS58" s="8">
        <f t="shared" si="52"/>
        <v>0</v>
      </c>
      <c r="AT58" s="8">
        <f t="shared" si="53"/>
        <v>0</v>
      </c>
      <c r="AU58" s="8">
        <f t="shared" si="54"/>
        <v>0</v>
      </c>
      <c r="AV58" s="8">
        <f t="shared" si="55"/>
        <v>0</v>
      </c>
      <c r="AW58" s="8">
        <f t="shared" si="56"/>
        <v>0</v>
      </c>
      <c r="AX58" s="8">
        <f t="shared" si="57"/>
        <v>0</v>
      </c>
      <c r="AY58" s="8">
        <f t="shared" si="58"/>
        <v>0</v>
      </c>
      <c r="AZ58" s="8">
        <f t="shared" si="59"/>
        <v>0</v>
      </c>
      <c r="BA58" s="8">
        <f t="shared" si="60"/>
        <v>0</v>
      </c>
      <c r="BB58" s="8">
        <f t="shared" si="61"/>
        <v>0</v>
      </c>
      <c r="BC58" s="8">
        <f t="shared" si="62"/>
        <v>0</v>
      </c>
      <c r="BD58" s="8">
        <f t="shared" si="63"/>
        <v>0</v>
      </c>
      <c r="BE58" s="8">
        <f t="shared" si="64"/>
        <v>0</v>
      </c>
      <c r="BF58" s="8">
        <f t="shared" si="65"/>
        <v>0</v>
      </c>
      <c r="BG58" s="8">
        <f t="shared" si="66"/>
        <v>0</v>
      </c>
      <c r="BH58" s="8">
        <f t="shared" si="67"/>
        <v>0</v>
      </c>
      <c r="BI58" s="8">
        <f t="shared" si="68"/>
        <v>0</v>
      </c>
      <c r="BJ58" s="8">
        <f t="shared" si="69"/>
        <v>0</v>
      </c>
      <c r="BK58" s="8">
        <f t="shared" si="70"/>
        <v>0</v>
      </c>
      <c r="BL58" s="8">
        <f t="shared" si="71"/>
        <v>0</v>
      </c>
      <c r="BM58" s="8">
        <f t="shared" si="72"/>
        <v>0</v>
      </c>
      <c r="BN58" s="8">
        <f t="shared" si="37"/>
        <v>0</v>
      </c>
      <c r="BO58" s="11">
        <f t="shared" si="38"/>
        <v>0</v>
      </c>
      <c r="BP58" s="57"/>
      <c r="BQ58" s="57"/>
      <c r="BR58" s="57"/>
      <c r="BS58" s="57"/>
      <c r="BT58" s="57"/>
      <c r="BU58" s="57"/>
      <c r="BV58" s="57"/>
      <c r="BW58" s="57"/>
      <c r="BX58" s="57"/>
      <c r="BY58" s="8">
        <f t="shared" si="40"/>
        <v>0</v>
      </c>
      <c r="BZ58" s="8">
        <f>VLOOKUP(BY58,Conversion!A:B,2,FALSE)</f>
        <v>0</v>
      </c>
      <c r="CA58" s="11">
        <f t="shared" si="41"/>
        <v>0</v>
      </c>
      <c r="CD58" s="3" t="e">
        <f>NA()</f>
        <v>#N/A</v>
      </c>
      <c r="CE58" s="3" t="e">
        <f t="shared" si="73"/>
        <v>#N/A</v>
      </c>
    </row>
    <row r="59" spans="1:83" ht="12.75">
      <c r="A59" s="1">
        <v>123456789</v>
      </c>
      <c r="B59" s="1" t="s">
        <v>43</v>
      </c>
      <c r="C59" s="1" t="s">
        <v>44</v>
      </c>
      <c r="D59" s="3" t="s">
        <v>39</v>
      </c>
      <c r="E59" s="2"/>
      <c r="M59" s="28"/>
      <c r="U59" s="28"/>
      <c r="AC59" s="28"/>
      <c r="AI59" s="28"/>
      <c r="AJ59" s="8">
        <f t="shared" si="43"/>
        <v>0</v>
      </c>
      <c r="AK59" s="8">
        <f t="shared" si="44"/>
        <v>0</v>
      </c>
      <c r="AL59" s="8">
        <f t="shared" si="45"/>
        <v>0</v>
      </c>
      <c r="AM59" s="8">
        <f t="shared" si="46"/>
        <v>0</v>
      </c>
      <c r="AN59" s="8">
        <f t="shared" si="47"/>
        <v>0</v>
      </c>
      <c r="AO59" s="8">
        <f t="shared" si="48"/>
        <v>0</v>
      </c>
      <c r="AP59" s="8">
        <f t="shared" si="49"/>
        <v>0</v>
      </c>
      <c r="AQ59" s="8">
        <f t="shared" si="50"/>
        <v>0</v>
      </c>
      <c r="AR59" s="8">
        <f t="shared" si="51"/>
        <v>0</v>
      </c>
      <c r="AS59" s="8">
        <f t="shared" si="52"/>
        <v>0</v>
      </c>
      <c r="AT59" s="8">
        <f t="shared" si="53"/>
        <v>0</v>
      </c>
      <c r="AU59" s="8">
        <f t="shared" si="54"/>
        <v>0</v>
      </c>
      <c r="AV59" s="8">
        <f t="shared" si="55"/>
        <v>0</v>
      </c>
      <c r="AW59" s="8">
        <f t="shared" si="56"/>
        <v>0</v>
      </c>
      <c r="AX59" s="8">
        <f t="shared" si="57"/>
        <v>0</v>
      </c>
      <c r="AY59" s="8">
        <f t="shared" si="58"/>
        <v>0</v>
      </c>
      <c r="AZ59" s="8">
        <f t="shared" si="59"/>
        <v>0</v>
      </c>
      <c r="BA59" s="8">
        <f t="shared" si="60"/>
        <v>0</v>
      </c>
      <c r="BB59" s="8">
        <f t="shared" si="61"/>
        <v>0</v>
      </c>
      <c r="BC59" s="8">
        <f t="shared" si="62"/>
        <v>0</v>
      </c>
      <c r="BD59" s="8">
        <f t="shared" si="63"/>
        <v>0</v>
      </c>
      <c r="BE59" s="8">
        <f t="shared" si="64"/>
        <v>0</v>
      </c>
      <c r="BF59" s="8">
        <f t="shared" si="65"/>
        <v>0</v>
      </c>
      <c r="BG59" s="8">
        <f t="shared" si="66"/>
        <v>0</v>
      </c>
      <c r="BH59" s="8">
        <f t="shared" si="67"/>
        <v>0</v>
      </c>
      <c r="BI59" s="8">
        <f t="shared" si="68"/>
        <v>0</v>
      </c>
      <c r="BJ59" s="8">
        <f t="shared" si="69"/>
        <v>0</v>
      </c>
      <c r="BK59" s="8">
        <f t="shared" si="70"/>
        <v>0</v>
      </c>
      <c r="BL59" s="8">
        <f t="shared" si="71"/>
        <v>0</v>
      </c>
      <c r="BM59" s="8">
        <f t="shared" si="72"/>
        <v>0</v>
      </c>
      <c r="BN59" s="8">
        <f t="shared" si="37"/>
        <v>0</v>
      </c>
      <c r="BO59" s="11">
        <f t="shared" si="38"/>
        <v>0</v>
      </c>
      <c r="BP59" s="57"/>
      <c r="BQ59" s="57"/>
      <c r="BR59" s="57"/>
      <c r="BS59" s="57"/>
      <c r="BT59" s="57"/>
      <c r="BU59" s="57"/>
      <c r="BV59" s="57"/>
      <c r="BW59" s="57"/>
      <c r="BX59" s="57"/>
      <c r="BY59" s="8">
        <f t="shared" si="40"/>
        <v>0</v>
      </c>
      <c r="BZ59" s="8">
        <f>VLOOKUP(BY59,Conversion!A:B,2,FALSE)</f>
        <v>0</v>
      </c>
      <c r="CA59" s="11">
        <f t="shared" si="41"/>
        <v>0</v>
      </c>
      <c r="CD59" s="3" t="e">
        <f>NA()</f>
        <v>#N/A</v>
      </c>
      <c r="CE59" s="3" t="e">
        <f t="shared" si="73"/>
        <v>#N/A</v>
      </c>
    </row>
    <row r="60" spans="1:83" ht="12.75">
      <c r="A60" s="1">
        <v>123456789</v>
      </c>
      <c r="B60" s="1" t="s">
        <v>43</v>
      </c>
      <c r="C60" s="1" t="s">
        <v>44</v>
      </c>
      <c r="D60" s="3" t="s">
        <v>39</v>
      </c>
      <c r="E60" s="2"/>
      <c r="M60" s="28"/>
      <c r="U60" s="28"/>
      <c r="AC60" s="28"/>
      <c r="AI60" s="28"/>
      <c r="AJ60" s="8">
        <f t="shared" si="43"/>
        <v>0</v>
      </c>
      <c r="AK60" s="8">
        <f t="shared" si="44"/>
        <v>0</v>
      </c>
      <c r="AL60" s="8">
        <f t="shared" si="45"/>
        <v>0</v>
      </c>
      <c r="AM60" s="8">
        <f t="shared" si="46"/>
        <v>0</v>
      </c>
      <c r="AN60" s="8">
        <f t="shared" si="47"/>
        <v>0</v>
      </c>
      <c r="AO60" s="8">
        <f t="shared" si="48"/>
        <v>0</v>
      </c>
      <c r="AP60" s="8">
        <f t="shared" si="49"/>
        <v>0</v>
      </c>
      <c r="AQ60" s="8">
        <f t="shared" si="50"/>
        <v>0</v>
      </c>
      <c r="AR60" s="8">
        <f t="shared" si="51"/>
        <v>0</v>
      </c>
      <c r="AS60" s="8">
        <f t="shared" si="52"/>
        <v>0</v>
      </c>
      <c r="AT60" s="8">
        <f t="shared" si="53"/>
        <v>0</v>
      </c>
      <c r="AU60" s="8">
        <f t="shared" si="54"/>
        <v>0</v>
      </c>
      <c r="AV60" s="8">
        <f t="shared" si="55"/>
        <v>0</v>
      </c>
      <c r="AW60" s="8">
        <f t="shared" si="56"/>
        <v>0</v>
      </c>
      <c r="AX60" s="8">
        <f t="shared" si="57"/>
        <v>0</v>
      </c>
      <c r="AY60" s="8">
        <f t="shared" si="58"/>
        <v>0</v>
      </c>
      <c r="AZ60" s="8">
        <f t="shared" si="59"/>
        <v>0</v>
      </c>
      <c r="BA60" s="8">
        <f t="shared" si="60"/>
        <v>0</v>
      </c>
      <c r="BB60" s="8">
        <f t="shared" si="61"/>
        <v>0</v>
      </c>
      <c r="BC60" s="8">
        <f t="shared" si="62"/>
        <v>0</v>
      </c>
      <c r="BD60" s="8">
        <f t="shared" si="63"/>
        <v>0</v>
      </c>
      <c r="BE60" s="8">
        <f t="shared" si="64"/>
        <v>0</v>
      </c>
      <c r="BF60" s="8">
        <f t="shared" si="65"/>
        <v>0</v>
      </c>
      <c r="BG60" s="8">
        <f t="shared" si="66"/>
        <v>0</v>
      </c>
      <c r="BH60" s="8">
        <f t="shared" si="67"/>
        <v>0</v>
      </c>
      <c r="BI60" s="8">
        <f t="shared" si="68"/>
        <v>0</v>
      </c>
      <c r="BJ60" s="8">
        <f t="shared" si="69"/>
        <v>0</v>
      </c>
      <c r="BK60" s="8">
        <f t="shared" si="70"/>
        <v>0</v>
      </c>
      <c r="BL60" s="8">
        <f t="shared" si="71"/>
        <v>0</v>
      </c>
      <c r="BM60" s="8">
        <f t="shared" si="72"/>
        <v>0</v>
      </c>
      <c r="BN60" s="8">
        <f>SUM(AJ60:BM60)</f>
        <v>0</v>
      </c>
      <c r="BO60" s="11">
        <f t="shared" si="38"/>
        <v>0</v>
      </c>
      <c r="BP60" s="57"/>
      <c r="BQ60" s="57"/>
      <c r="BR60" s="57"/>
      <c r="BS60" s="57"/>
      <c r="BT60" s="57"/>
      <c r="BU60" s="57"/>
      <c r="BV60" s="57"/>
      <c r="BW60" s="57"/>
      <c r="BX60" s="57"/>
      <c r="BY60" s="8">
        <f t="shared" si="40"/>
        <v>0</v>
      </c>
      <c r="BZ60" s="8">
        <f>VLOOKUP(BY60,Conversion!A:B,2,FALSE)</f>
        <v>0</v>
      </c>
      <c r="CA60" s="11">
        <f t="shared" si="41"/>
        <v>0</v>
      </c>
      <c r="CD60" s="3"/>
      <c r="CE60" s="3"/>
    </row>
    <row r="61" spans="1:83" ht="12.75">
      <c r="A61" s="1">
        <v>123456789</v>
      </c>
      <c r="B61" s="1" t="s">
        <v>43</v>
      </c>
      <c r="C61" s="1" t="s">
        <v>44</v>
      </c>
      <c r="D61" s="3" t="s">
        <v>39</v>
      </c>
      <c r="E61" s="2"/>
      <c r="M61" s="28"/>
      <c r="U61" s="28"/>
      <c r="AC61" s="28"/>
      <c r="AI61" s="28"/>
      <c r="AJ61" s="8">
        <f t="shared" si="43"/>
        <v>0</v>
      </c>
      <c r="AK61" s="8">
        <f t="shared" si="44"/>
        <v>0</v>
      </c>
      <c r="AL61" s="8">
        <f t="shared" si="45"/>
        <v>0</v>
      </c>
      <c r="AM61" s="8">
        <f t="shared" si="46"/>
        <v>0</v>
      </c>
      <c r="AN61" s="8">
        <f t="shared" si="47"/>
        <v>0</v>
      </c>
      <c r="AO61" s="8">
        <f t="shared" si="48"/>
        <v>0</v>
      </c>
      <c r="AP61" s="8">
        <f t="shared" si="49"/>
        <v>0</v>
      </c>
      <c r="AQ61" s="8">
        <f t="shared" si="50"/>
        <v>0</v>
      </c>
      <c r="AR61" s="8">
        <f t="shared" si="51"/>
        <v>0</v>
      </c>
      <c r="AS61" s="8">
        <f t="shared" si="52"/>
        <v>0</v>
      </c>
      <c r="AT61" s="8">
        <f t="shared" si="53"/>
        <v>0</v>
      </c>
      <c r="AU61" s="8">
        <f t="shared" si="54"/>
        <v>0</v>
      </c>
      <c r="AV61" s="8">
        <f t="shared" si="55"/>
        <v>0</v>
      </c>
      <c r="AW61" s="8">
        <f t="shared" si="56"/>
        <v>0</v>
      </c>
      <c r="AX61" s="8">
        <f t="shared" si="57"/>
        <v>0</v>
      </c>
      <c r="AY61" s="8">
        <f t="shared" si="58"/>
        <v>0</v>
      </c>
      <c r="AZ61" s="8">
        <f t="shared" si="59"/>
        <v>0</v>
      </c>
      <c r="BA61" s="8">
        <f t="shared" si="60"/>
        <v>0</v>
      </c>
      <c r="BB61" s="8">
        <f t="shared" si="61"/>
        <v>0</v>
      </c>
      <c r="BC61" s="8">
        <f t="shared" si="62"/>
        <v>0</v>
      </c>
      <c r="BD61" s="8">
        <f t="shared" si="63"/>
        <v>0</v>
      </c>
      <c r="BE61" s="8">
        <f t="shared" si="64"/>
        <v>0</v>
      </c>
      <c r="BF61" s="8">
        <f t="shared" si="65"/>
        <v>0</v>
      </c>
      <c r="BG61" s="8">
        <f t="shared" si="66"/>
        <v>0</v>
      </c>
      <c r="BH61" s="8">
        <f t="shared" si="67"/>
        <v>0</v>
      </c>
      <c r="BI61" s="8">
        <f t="shared" si="68"/>
        <v>0</v>
      </c>
      <c r="BJ61" s="8">
        <f t="shared" si="69"/>
        <v>0</v>
      </c>
      <c r="BK61" s="8">
        <f t="shared" si="70"/>
        <v>0</v>
      </c>
      <c r="BL61" s="8">
        <f t="shared" si="71"/>
        <v>0</v>
      </c>
      <c r="BM61" s="8">
        <f t="shared" si="72"/>
        <v>0</v>
      </c>
      <c r="BN61" s="8">
        <f t="shared" si="37"/>
        <v>0</v>
      </c>
      <c r="BO61" s="11">
        <f t="shared" si="38"/>
        <v>0</v>
      </c>
      <c r="BP61" s="57"/>
      <c r="BQ61" s="57"/>
      <c r="BR61" s="57"/>
      <c r="BS61" s="57"/>
      <c r="BT61" s="57"/>
      <c r="BU61" s="57"/>
      <c r="BV61" s="57"/>
      <c r="BW61" s="57"/>
      <c r="BX61" s="57"/>
      <c r="BY61" s="8">
        <f t="shared" si="40"/>
        <v>0</v>
      </c>
      <c r="BZ61" s="8">
        <f>VLOOKUP(BY61,Conversion!A:B,2,FALSE)</f>
        <v>0</v>
      </c>
      <c r="CA61" s="11">
        <f t="shared" si="41"/>
        <v>0</v>
      </c>
      <c r="CD61" s="3" t="e">
        <f>NA()</f>
        <v>#N/A</v>
      </c>
      <c r="CE61" s="3" t="e">
        <f aca="true" t="shared" si="74" ref="CE61:CE67">IF(AND(CD61&gt;=65,BZ61&lt;65),"X","")</f>
        <v>#N/A</v>
      </c>
    </row>
    <row r="62" spans="1:83" ht="12.75">
      <c r="A62" s="1">
        <v>123456789</v>
      </c>
      <c r="B62" s="1" t="s">
        <v>43</v>
      </c>
      <c r="C62" s="1" t="s">
        <v>44</v>
      </c>
      <c r="D62" s="3" t="s">
        <v>39</v>
      </c>
      <c r="E62" s="2"/>
      <c r="M62" s="28"/>
      <c r="U62" s="28"/>
      <c r="AC62" s="28"/>
      <c r="AI62" s="28"/>
      <c r="AJ62" s="8">
        <f t="shared" si="43"/>
        <v>0</v>
      </c>
      <c r="AK62" s="8">
        <f t="shared" si="44"/>
        <v>0</v>
      </c>
      <c r="AL62" s="8">
        <f t="shared" si="45"/>
        <v>0</v>
      </c>
      <c r="AM62" s="8">
        <f t="shared" si="46"/>
        <v>0</v>
      </c>
      <c r="AN62" s="8">
        <f t="shared" si="47"/>
        <v>0</v>
      </c>
      <c r="AO62" s="8">
        <f t="shared" si="48"/>
        <v>0</v>
      </c>
      <c r="AP62" s="8">
        <f t="shared" si="49"/>
        <v>0</v>
      </c>
      <c r="AQ62" s="8">
        <f t="shared" si="50"/>
        <v>0</v>
      </c>
      <c r="AR62" s="8">
        <f t="shared" si="51"/>
        <v>0</v>
      </c>
      <c r="AS62" s="8">
        <f t="shared" si="52"/>
        <v>0</v>
      </c>
      <c r="AT62" s="8">
        <f t="shared" si="53"/>
        <v>0</v>
      </c>
      <c r="AU62" s="8">
        <f t="shared" si="54"/>
        <v>0</v>
      </c>
      <c r="AV62" s="8">
        <f t="shared" si="55"/>
        <v>0</v>
      </c>
      <c r="AW62" s="8">
        <f t="shared" si="56"/>
        <v>0</v>
      </c>
      <c r="AX62" s="8">
        <f t="shared" si="57"/>
        <v>0</v>
      </c>
      <c r="AY62" s="8">
        <f t="shared" si="58"/>
        <v>0</v>
      </c>
      <c r="AZ62" s="8">
        <f t="shared" si="59"/>
        <v>0</v>
      </c>
      <c r="BA62" s="8">
        <f t="shared" si="60"/>
        <v>0</v>
      </c>
      <c r="BB62" s="8">
        <f t="shared" si="61"/>
        <v>0</v>
      </c>
      <c r="BC62" s="8">
        <f t="shared" si="62"/>
        <v>0</v>
      </c>
      <c r="BD62" s="8">
        <f t="shared" si="63"/>
        <v>0</v>
      </c>
      <c r="BE62" s="8">
        <f t="shared" si="64"/>
        <v>0</v>
      </c>
      <c r="BF62" s="8">
        <f t="shared" si="65"/>
        <v>0</v>
      </c>
      <c r="BG62" s="8">
        <f t="shared" si="66"/>
        <v>0</v>
      </c>
      <c r="BH62" s="8">
        <f t="shared" si="67"/>
        <v>0</v>
      </c>
      <c r="BI62" s="8">
        <f t="shared" si="68"/>
        <v>0</v>
      </c>
      <c r="BJ62" s="8">
        <f t="shared" si="69"/>
        <v>0</v>
      </c>
      <c r="BK62" s="8">
        <f t="shared" si="70"/>
        <v>0</v>
      </c>
      <c r="BL62" s="8">
        <f t="shared" si="71"/>
        <v>0</v>
      </c>
      <c r="BM62" s="8">
        <f t="shared" si="72"/>
        <v>0</v>
      </c>
      <c r="BN62" s="8">
        <f t="shared" si="37"/>
        <v>0</v>
      </c>
      <c r="BO62" s="11">
        <f t="shared" si="38"/>
        <v>0</v>
      </c>
      <c r="BP62" s="57"/>
      <c r="BQ62" s="57"/>
      <c r="BR62" s="57"/>
      <c r="BS62" s="57"/>
      <c r="BT62" s="57"/>
      <c r="BU62" s="57"/>
      <c r="BV62" s="57"/>
      <c r="BW62" s="57"/>
      <c r="BX62" s="57"/>
      <c r="BY62" s="8">
        <f t="shared" si="40"/>
        <v>0</v>
      </c>
      <c r="BZ62" s="8">
        <f>VLOOKUP(BY62,Conversion!A:B,2,FALSE)</f>
        <v>0</v>
      </c>
      <c r="CA62" s="11">
        <f t="shared" si="41"/>
        <v>0</v>
      </c>
      <c r="CB62" s="3" t="e">
        <f>VLOOKUP(A62,#REF!,12,FALSE)</f>
        <v>#REF!</v>
      </c>
      <c r="CC62" s="1" t="e">
        <f>IF(CB62&lt;&gt;BZ62,"Diff","")</f>
        <v>#REF!</v>
      </c>
      <c r="CD62" s="3" t="e">
        <f>NA()</f>
        <v>#N/A</v>
      </c>
      <c r="CE62" s="3" t="e">
        <f t="shared" si="74"/>
        <v>#N/A</v>
      </c>
    </row>
    <row r="63" spans="1:83" ht="12.75">
      <c r="A63" s="1">
        <v>123456789</v>
      </c>
      <c r="B63" s="1" t="s">
        <v>43</v>
      </c>
      <c r="C63" s="1" t="s">
        <v>44</v>
      </c>
      <c r="D63" s="3" t="s">
        <v>39</v>
      </c>
      <c r="E63" s="2"/>
      <c r="M63" s="28"/>
      <c r="U63" s="28"/>
      <c r="AC63" s="28"/>
      <c r="AI63" s="28"/>
      <c r="AJ63" s="8">
        <f t="shared" si="43"/>
        <v>0</v>
      </c>
      <c r="AK63" s="8">
        <f t="shared" si="44"/>
        <v>0</v>
      </c>
      <c r="AL63" s="8">
        <f t="shared" si="45"/>
        <v>0</v>
      </c>
      <c r="AM63" s="8">
        <f t="shared" si="46"/>
        <v>0</v>
      </c>
      <c r="AN63" s="8">
        <f t="shared" si="47"/>
        <v>0</v>
      </c>
      <c r="AO63" s="8">
        <f t="shared" si="48"/>
        <v>0</v>
      </c>
      <c r="AP63" s="8">
        <f t="shared" si="49"/>
        <v>0</v>
      </c>
      <c r="AQ63" s="8">
        <f t="shared" si="50"/>
        <v>0</v>
      </c>
      <c r="AR63" s="8">
        <f t="shared" si="51"/>
        <v>0</v>
      </c>
      <c r="AS63" s="8">
        <f t="shared" si="52"/>
        <v>0</v>
      </c>
      <c r="AT63" s="8">
        <f t="shared" si="53"/>
        <v>0</v>
      </c>
      <c r="AU63" s="8">
        <f t="shared" si="54"/>
        <v>0</v>
      </c>
      <c r="AV63" s="8">
        <f t="shared" si="55"/>
        <v>0</v>
      </c>
      <c r="AW63" s="8">
        <f t="shared" si="56"/>
        <v>0</v>
      </c>
      <c r="AX63" s="8">
        <f t="shared" si="57"/>
        <v>0</v>
      </c>
      <c r="AY63" s="8">
        <f t="shared" si="58"/>
        <v>0</v>
      </c>
      <c r="AZ63" s="8">
        <f t="shared" si="59"/>
        <v>0</v>
      </c>
      <c r="BA63" s="8">
        <f t="shared" si="60"/>
        <v>0</v>
      </c>
      <c r="BB63" s="8">
        <f t="shared" si="61"/>
        <v>0</v>
      </c>
      <c r="BC63" s="8">
        <f t="shared" si="62"/>
        <v>0</v>
      </c>
      <c r="BD63" s="8">
        <f t="shared" si="63"/>
        <v>0</v>
      </c>
      <c r="BE63" s="8">
        <f t="shared" si="64"/>
        <v>0</v>
      </c>
      <c r="BF63" s="8">
        <f t="shared" si="65"/>
        <v>0</v>
      </c>
      <c r="BG63" s="8">
        <f t="shared" si="66"/>
        <v>0</v>
      </c>
      <c r="BH63" s="8">
        <f t="shared" si="67"/>
        <v>0</v>
      </c>
      <c r="BI63" s="8">
        <f t="shared" si="68"/>
        <v>0</v>
      </c>
      <c r="BJ63" s="8">
        <f t="shared" si="69"/>
        <v>0</v>
      </c>
      <c r="BK63" s="8">
        <f t="shared" si="70"/>
        <v>0</v>
      </c>
      <c r="BL63" s="8">
        <f t="shared" si="71"/>
        <v>0</v>
      </c>
      <c r="BM63" s="8">
        <f t="shared" si="72"/>
        <v>0</v>
      </c>
      <c r="BN63" s="8">
        <f t="shared" si="37"/>
        <v>0</v>
      </c>
      <c r="BO63" s="11">
        <f t="shared" si="38"/>
        <v>0</v>
      </c>
      <c r="BP63" s="57"/>
      <c r="BQ63" s="57"/>
      <c r="BR63" s="57"/>
      <c r="BS63" s="57"/>
      <c r="BT63" s="57"/>
      <c r="BU63" s="57"/>
      <c r="BV63" s="57"/>
      <c r="BW63" s="57"/>
      <c r="BX63" s="57"/>
      <c r="BY63" s="8">
        <f t="shared" si="40"/>
        <v>0</v>
      </c>
      <c r="BZ63" s="8">
        <f>VLOOKUP(BY63,Conversion!A:B,2,FALSE)</f>
        <v>0</v>
      </c>
      <c r="CA63" s="11">
        <f t="shared" si="41"/>
        <v>0</v>
      </c>
      <c r="CD63" s="3" t="e">
        <f>NA()</f>
        <v>#N/A</v>
      </c>
      <c r="CE63" s="3" t="e">
        <f t="shared" si="74"/>
        <v>#N/A</v>
      </c>
    </row>
    <row r="64" spans="1:83" ht="12.75">
      <c r="A64" s="1">
        <v>123456789</v>
      </c>
      <c r="B64" s="1" t="s">
        <v>43</v>
      </c>
      <c r="C64" s="1" t="s">
        <v>44</v>
      </c>
      <c r="D64" s="3" t="s">
        <v>39</v>
      </c>
      <c r="E64" s="2"/>
      <c r="M64" s="28"/>
      <c r="U64" s="28"/>
      <c r="AC64" s="28"/>
      <c r="AI64" s="28"/>
      <c r="AJ64" s="8">
        <f t="shared" si="43"/>
        <v>0</v>
      </c>
      <c r="AK64" s="8">
        <f t="shared" si="44"/>
        <v>0</v>
      </c>
      <c r="AL64" s="8">
        <f t="shared" si="45"/>
        <v>0</v>
      </c>
      <c r="AM64" s="8">
        <f t="shared" si="46"/>
        <v>0</v>
      </c>
      <c r="AN64" s="8">
        <f t="shared" si="47"/>
        <v>0</v>
      </c>
      <c r="AO64" s="8">
        <f t="shared" si="48"/>
        <v>0</v>
      </c>
      <c r="AP64" s="8">
        <f t="shared" si="49"/>
        <v>0</v>
      </c>
      <c r="AQ64" s="8">
        <f t="shared" si="50"/>
        <v>0</v>
      </c>
      <c r="AR64" s="8">
        <f t="shared" si="51"/>
        <v>0</v>
      </c>
      <c r="AS64" s="8">
        <f t="shared" si="52"/>
        <v>0</v>
      </c>
      <c r="AT64" s="8">
        <f t="shared" si="53"/>
        <v>0</v>
      </c>
      <c r="AU64" s="8">
        <f t="shared" si="54"/>
        <v>0</v>
      </c>
      <c r="AV64" s="8">
        <f t="shared" si="55"/>
        <v>0</v>
      </c>
      <c r="AW64" s="8">
        <f t="shared" si="56"/>
        <v>0</v>
      </c>
      <c r="AX64" s="8">
        <f t="shared" si="57"/>
        <v>0</v>
      </c>
      <c r="AY64" s="8">
        <f t="shared" si="58"/>
        <v>0</v>
      </c>
      <c r="AZ64" s="8">
        <f t="shared" si="59"/>
        <v>0</v>
      </c>
      <c r="BA64" s="8">
        <f t="shared" si="60"/>
        <v>0</v>
      </c>
      <c r="BB64" s="8">
        <f t="shared" si="61"/>
        <v>0</v>
      </c>
      <c r="BC64" s="8">
        <f t="shared" si="62"/>
        <v>0</v>
      </c>
      <c r="BD64" s="8">
        <f t="shared" si="63"/>
        <v>0</v>
      </c>
      <c r="BE64" s="8">
        <f t="shared" si="64"/>
        <v>0</v>
      </c>
      <c r="BF64" s="8">
        <f t="shared" si="65"/>
        <v>0</v>
      </c>
      <c r="BG64" s="8">
        <f t="shared" si="66"/>
        <v>0</v>
      </c>
      <c r="BH64" s="8">
        <f t="shared" si="67"/>
        <v>0</v>
      </c>
      <c r="BI64" s="8">
        <f t="shared" si="68"/>
        <v>0</v>
      </c>
      <c r="BJ64" s="8">
        <f t="shared" si="69"/>
        <v>0</v>
      </c>
      <c r="BK64" s="8">
        <f t="shared" si="70"/>
        <v>0</v>
      </c>
      <c r="BL64" s="8">
        <f t="shared" si="71"/>
        <v>0</v>
      </c>
      <c r="BM64" s="8">
        <f t="shared" si="72"/>
        <v>0</v>
      </c>
      <c r="BN64" s="8">
        <f>SUM(AJ64:BM64)</f>
        <v>0</v>
      </c>
      <c r="BO64" s="11">
        <f t="shared" si="38"/>
        <v>0</v>
      </c>
      <c r="BP64" s="57"/>
      <c r="BQ64" s="57"/>
      <c r="BR64" s="57"/>
      <c r="BS64" s="57"/>
      <c r="BT64" s="57"/>
      <c r="BU64" s="57"/>
      <c r="BV64" s="57"/>
      <c r="BW64" s="57"/>
      <c r="BX64" s="57"/>
      <c r="BY64" s="8">
        <f t="shared" si="40"/>
        <v>0</v>
      </c>
      <c r="BZ64" s="8">
        <f>VLOOKUP(BY64,Conversion!A:B,2,FALSE)</f>
        <v>0</v>
      </c>
      <c r="CA64" s="11">
        <f t="shared" si="41"/>
        <v>0</v>
      </c>
      <c r="CD64" s="3" t="e">
        <f>NA()</f>
        <v>#N/A</v>
      </c>
      <c r="CE64" s="3" t="e">
        <f t="shared" si="74"/>
        <v>#N/A</v>
      </c>
    </row>
    <row r="65" spans="1:83" ht="12.75">
      <c r="A65" s="1">
        <v>123456789</v>
      </c>
      <c r="B65" s="1" t="s">
        <v>43</v>
      </c>
      <c r="C65" s="1" t="s">
        <v>44</v>
      </c>
      <c r="D65" s="3" t="s">
        <v>39</v>
      </c>
      <c r="E65" s="2"/>
      <c r="M65" s="28"/>
      <c r="U65" s="28"/>
      <c r="AC65" s="28"/>
      <c r="AI65" s="28"/>
      <c r="AJ65" s="8">
        <f t="shared" si="43"/>
        <v>0</v>
      </c>
      <c r="AK65" s="8">
        <f t="shared" si="44"/>
        <v>0</v>
      </c>
      <c r="AL65" s="8">
        <f t="shared" si="45"/>
        <v>0</v>
      </c>
      <c r="AM65" s="8">
        <f t="shared" si="46"/>
        <v>0</v>
      </c>
      <c r="AN65" s="8">
        <f t="shared" si="47"/>
        <v>0</v>
      </c>
      <c r="AO65" s="8">
        <f t="shared" si="48"/>
        <v>0</v>
      </c>
      <c r="AP65" s="8">
        <f t="shared" si="49"/>
        <v>0</v>
      </c>
      <c r="AQ65" s="8">
        <f t="shared" si="50"/>
        <v>0</v>
      </c>
      <c r="AR65" s="8">
        <f t="shared" si="51"/>
        <v>0</v>
      </c>
      <c r="AS65" s="8">
        <f t="shared" si="52"/>
        <v>0</v>
      </c>
      <c r="AT65" s="8">
        <f t="shared" si="53"/>
        <v>0</v>
      </c>
      <c r="AU65" s="8">
        <f t="shared" si="54"/>
        <v>0</v>
      </c>
      <c r="AV65" s="8">
        <f t="shared" si="55"/>
        <v>0</v>
      </c>
      <c r="AW65" s="8">
        <f t="shared" si="56"/>
        <v>0</v>
      </c>
      <c r="AX65" s="8">
        <f t="shared" si="57"/>
        <v>0</v>
      </c>
      <c r="AY65" s="8">
        <f t="shared" si="58"/>
        <v>0</v>
      </c>
      <c r="AZ65" s="8">
        <f t="shared" si="59"/>
        <v>0</v>
      </c>
      <c r="BA65" s="8">
        <f t="shared" si="60"/>
        <v>0</v>
      </c>
      <c r="BB65" s="8">
        <f t="shared" si="61"/>
        <v>0</v>
      </c>
      <c r="BC65" s="8">
        <f t="shared" si="62"/>
        <v>0</v>
      </c>
      <c r="BD65" s="8">
        <f t="shared" si="63"/>
        <v>0</v>
      </c>
      <c r="BE65" s="8">
        <f t="shared" si="64"/>
        <v>0</v>
      </c>
      <c r="BF65" s="8">
        <f t="shared" si="65"/>
        <v>0</v>
      </c>
      <c r="BG65" s="8">
        <f t="shared" si="66"/>
        <v>0</v>
      </c>
      <c r="BH65" s="8">
        <f t="shared" si="67"/>
        <v>0</v>
      </c>
      <c r="BI65" s="8">
        <f t="shared" si="68"/>
        <v>0</v>
      </c>
      <c r="BJ65" s="8">
        <f t="shared" si="69"/>
        <v>0</v>
      </c>
      <c r="BK65" s="8">
        <f t="shared" si="70"/>
        <v>0</v>
      </c>
      <c r="BL65" s="8">
        <f t="shared" si="71"/>
        <v>0</v>
      </c>
      <c r="BM65" s="8">
        <f t="shared" si="72"/>
        <v>0</v>
      </c>
      <c r="BN65" s="8">
        <f>SUM(AJ65:BM65)</f>
        <v>0</v>
      </c>
      <c r="BO65" s="11">
        <f t="shared" si="38"/>
        <v>0</v>
      </c>
      <c r="BP65" s="57"/>
      <c r="BQ65" s="57"/>
      <c r="BR65" s="57"/>
      <c r="BS65" s="57"/>
      <c r="BT65" s="57"/>
      <c r="BU65" s="57"/>
      <c r="BV65" s="57"/>
      <c r="BW65" s="57"/>
      <c r="BX65" s="57"/>
      <c r="BY65" s="8">
        <f t="shared" si="40"/>
        <v>0</v>
      </c>
      <c r="BZ65" s="8">
        <f>VLOOKUP(BY65,Conversion!A:B,2,FALSE)</f>
        <v>0</v>
      </c>
      <c r="CA65" s="11">
        <f t="shared" si="41"/>
        <v>0</v>
      </c>
      <c r="CD65" s="3" t="e">
        <f>NA()</f>
        <v>#N/A</v>
      </c>
      <c r="CE65" s="3" t="e">
        <f t="shared" si="74"/>
        <v>#N/A</v>
      </c>
    </row>
    <row r="66" spans="1:83" ht="12.75">
      <c r="A66" s="1">
        <v>123456789</v>
      </c>
      <c r="B66" s="1" t="s">
        <v>43</v>
      </c>
      <c r="C66" s="1" t="s">
        <v>44</v>
      </c>
      <c r="D66" s="3" t="s">
        <v>39</v>
      </c>
      <c r="E66" s="2"/>
      <c r="M66" s="28"/>
      <c r="U66" s="28"/>
      <c r="AC66" s="28"/>
      <c r="AI66" s="28"/>
      <c r="AJ66" s="8">
        <f t="shared" si="43"/>
        <v>0</v>
      </c>
      <c r="AK66" s="8">
        <f t="shared" si="44"/>
        <v>0</v>
      </c>
      <c r="AL66" s="8">
        <f t="shared" si="45"/>
        <v>0</v>
      </c>
      <c r="AM66" s="8">
        <f t="shared" si="46"/>
        <v>0</v>
      </c>
      <c r="AN66" s="8">
        <f t="shared" si="47"/>
        <v>0</v>
      </c>
      <c r="AO66" s="8">
        <f t="shared" si="48"/>
        <v>0</v>
      </c>
      <c r="AP66" s="8">
        <f t="shared" si="49"/>
        <v>0</v>
      </c>
      <c r="AQ66" s="8">
        <f t="shared" si="50"/>
        <v>0</v>
      </c>
      <c r="AR66" s="8">
        <f t="shared" si="51"/>
        <v>0</v>
      </c>
      <c r="AS66" s="8">
        <f t="shared" si="52"/>
        <v>0</v>
      </c>
      <c r="AT66" s="8">
        <f t="shared" si="53"/>
        <v>0</v>
      </c>
      <c r="AU66" s="8">
        <f t="shared" si="54"/>
        <v>0</v>
      </c>
      <c r="AV66" s="8">
        <f t="shared" si="55"/>
        <v>0</v>
      </c>
      <c r="AW66" s="8">
        <f t="shared" si="56"/>
        <v>0</v>
      </c>
      <c r="AX66" s="8">
        <f t="shared" si="57"/>
        <v>0</v>
      </c>
      <c r="AY66" s="8">
        <f t="shared" si="58"/>
        <v>0</v>
      </c>
      <c r="AZ66" s="8">
        <f t="shared" si="59"/>
        <v>0</v>
      </c>
      <c r="BA66" s="8">
        <f t="shared" si="60"/>
        <v>0</v>
      </c>
      <c r="BB66" s="8">
        <f t="shared" si="61"/>
        <v>0</v>
      </c>
      <c r="BC66" s="8">
        <f t="shared" si="62"/>
        <v>0</v>
      </c>
      <c r="BD66" s="8">
        <f t="shared" si="63"/>
        <v>0</v>
      </c>
      <c r="BE66" s="8">
        <f t="shared" si="64"/>
        <v>0</v>
      </c>
      <c r="BF66" s="8">
        <f t="shared" si="65"/>
        <v>0</v>
      </c>
      <c r="BG66" s="8">
        <f t="shared" si="66"/>
        <v>0</v>
      </c>
      <c r="BH66" s="8">
        <f t="shared" si="67"/>
        <v>0</v>
      </c>
      <c r="BI66" s="8">
        <f t="shared" si="68"/>
        <v>0</v>
      </c>
      <c r="BJ66" s="8">
        <f t="shared" si="69"/>
        <v>0</v>
      </c>
      <c r="BK66" s="8">
        <f t="shared" si="70"/>
        <v>0</v>
      </c>
      <c r="BL66" s="8">
        <f t="shared" si="71"/>
        <v>0</v>
      </c>
      <c r="BM66" s="8">
        <f t="shared" si="72"/>
        <v>0</v>
      </c>
      <c r="BN66" s="8">
        <f t="shared" si="37"/>
        <v>0</v>
      </c>
      <c r="BO66" s="11">
        <f t="shared" si="38"/>
        <v>0</v>
      </c>
      <c r="BP66" s="57"/>
      <c r="BQ66" s="57"/>
      <c r="BR66" s="57"/>
      <c r="BS66" s="57"/>
      <c r="BT66" s="57"/>
      <c r="BU66" s="57"/>
      <c r="BV66" s="57"/>
      <c r="BW66" s="57"/>
      <c r="BX66" s="57"/>
      <c r="BY66" s="8">
        <f>BN66+SUM(BP66:BX66)</f>
        <v>0</v>
      </c>
      <c r="BZ66" s="8">
        <f>VLOOKUP(BY66,Conversion!A:B,2,FALSE)</f>
        <v>0</v>
      </c>
      <c r="CA66" s="11">
        <f t="shared" si="41"/>
        <v>0</v>
      </c>
      <c r="CD66" s="3" t="e">
        <f>NA()</f>
        <v>#N/A</v>
      </c>
      <c r="CE66" s="3" t="e">
        <f t="shared" si="74"/>
        <v>#N/A</v>
      </c>
    </row>
    <row r="67" spans="1:83" ht="12.75">
      <c r="A67" s="1">
        <v>123456789</v>
      </c>
      <c r="B67" s="1" t="s">
        <v>43</v>
      </c>
      <c r="C67" s="1" t="s">
        <v>44</v>
      </c>
      <c r="D67" s="3" t="s">
        <v>39</v>
      </c>
      <c r="E67" s="2"/>
      <c r="M67" s="28"/>
      <c r="U67" s="28"/>
      <c r="AC67" s="28"/>
      <c r="AI67" s="28"/>
      <c r="AJ67" s="8">
        <f t="shared" si="43"/>
        <v>0</v>
      </c>
      <c r="AK67" s="8">
        <f t="shared" si="44"/>
        <v>0</v>
      </c>
      <c r="AL67" s="8">
        <f t="shared" si="45"/>
        <v>0</v>
      </c>
      <c r="AM67" s="8">
        <f t="shared" si="46"/>
        <v>0</v>
      </c>
      <c r="AN67" s="8">
        <f t="shared" si="47"/>
        <v>0</v>
      </c>
      <c r="AO67" s="8">
        <f t="shared" si="48"/>
        <v>0</v>
      </c>
      <c r="AP67" s="8">
        <f t="shared" si="49"/>
        <v>0</v>
      </c>
      <c r="AQ67" s="8">
        <f t="shared" si="50"/>
        <v>0</v>
      </c>
      <c r="AR67" s="8">
        <f t="shared" si="51"/>
        <v>0</v>
      </c>
      <c r="AS67" s="8">
        <f t="shared" si="52"/>
        <v>0</v>
      </c>
      <c r="AT67" s="8">
        <f t="shared" si="53"/>
        <v>0</v>
      </c>
      <c r="AU67" s="8">
        <f t="shared" si="54"/>
        <v>0</v>
      </c>
      <c r="AV67" s="8">
        <f t="shared" si="55"/>
        <v>0</v>
      </c>
      <c r="AW67" s="8">
        <f t="shared" si="56"/>
        <v>0</v>
      </c>
      <c r="AX67" s="8">
        <f t="shared" si="57"/>
        <v>0</v>
      </c>
      <c r="AY67" s="8">
        <f t="shared" si="58"/>
        <v>0</v>
      </c>
      <c r="AZ67" s="8">
        <f t="shared" si="59"/>
        <v>0</v>
      </c>
      <c r="BA67" s="8">
        <f t="shared" si="60"/>
        <v>0</v>
      </c>
      <c r="BB67" s="8">
        <f t="shared" si="61"/>
        <v>0</v>
      </c>
      <c r="BC67" s="8">
        <f t="shared" si="62"/>
        <v>0</v>
      </c>
      <c r="BD67" s="8">
        <f t="shared" si="63"/>
        <v>0</v>
      </c>
      <c r="BE67" s="8">
        <f t="shared" si="64"/>
        <v>0</v>
      </c>
      <c r="BF67" s="8">
        <f t="shared" si="65"/>
        <v>0</v>
      </c>
      <c r="BG67" s="8">
        <f t="shared" si="66"/>
        <v>0</v>
      </c>
      <c r="BH67" s="8">
        <f t="shared" si="67"/>
        <v>0</v>
      </c>
      <c r="BI67" s="8">
        <f t="shared" si="68"/>
        <v>0</v>
      </c>
      <c r="BJ67" s="8">
        <f t="shared" si="69"/>
        <v>0</v>
      </c>
      <c r="BK67" s="8">
        <f t="shared" si="70"/>
        <v>0</v>
      </c>
      <c r="BL67" s="8">
        <f t="shared" si="71"/>
        <v>0</v>
      </c>
      <c r="BM67" s="8">
        <f t="shared" si="72"/>
        <v>0</v>
      </c>
      <c r="BN67" s="8">
        <f t="shared" si="37"/>
        <v>0</v>
      </c>
      <c r="BO67" s="11">
        <f t="shared" si="38"/>
        <v>0</v>
      </c>
      <c r="BP67" s="57"/>
      <c r="BQ67" s="57"/>
      <c r="BR67" s="57"/>
      <c r="BS67" s="57"/>
      <c r="BT67" s="57"/>
      <c r="BU67" s="57"/>
      <c r="BV67" s="57"/>
      <c r="BW67" s="57"/>
      <c r="BX67" s="57"/>
      <c r="BY67" s="8">
        <f>BN67+SUM(BP67:BX67)</f>
        <v>0</v>
      </c>
      <c r="BZ67" s="8">
        <f>VLOOKUP(BY67,Conversion!A:B,2,FALSE)</f>
        <v>0</v>
      </c>
      <c r="CA67" s="11">
        <f t="shared" si="41"/>
        <v>0</v>
      </c>
      <c r="CD67" s="3" t="e">
        <f>NA()</f>
        <v>#N/A</v>
      </c>
      <c r="CE67" s="3" t="e">
        <f t="shared" si="74"/>
        <v>#N/A</v>
      </c>
    </row>
    <row r="68" spans="2:82" ht="12.75">
      <c r="B68" s="21">
        <f>COUNTA($F$3:$F$66)</f>
        <v>0</v>
      </c>
      <c r="C68" s="31">
        <v>1</v>
      </c>
      <c r="D68" s="32"/>
      <c r="E68" s="32"/>
      <c r="F68" s="33" t="e">
        <f aca="true" t="shared" si="75" ref="F68:O71">COUNTIF(F$3:F$67,$C68)/N</f>
        <v>#DIV/0!</v>
      </c>
      <c r="G68" s="33" t="e">
        <f t="shared" si="75"/>
        <v>#DIV/0!</v>
      </c>
      <c r="H68" s="33" t="e">
        <f t="shared" si="75"/>
        <v>#DIV/0!</v>
      </c>
      <c r="I68" s="33" t="e">
        <f t="shared" si="75"/>
        <v>#DIV/0!</v>
      </c>
      <c r="J68" s="33" t="e">
        <f t="shared" si="75"/>
        <v>#DIV/0!</v>
      </c>
      <c r="K68" s="33" t="e">
        <f t="shared" si="75"/>
        <v>#DIV/0!</v>
      </c>
      <c r="L68" s="33" t="e">
        <f t="shared" si="75"/>
        <v>#DIV/0!</v>
      </c>
      <c r="M68" s="33" t="e">
        <f t="shared" si="75"/>
        <v>#DIV/0!</v>
      </c>
      <c r="N68" s="33" t="e">
        <f t="shared" si="75"/>
        <v>#DIV/0!</v>
      </c>
      <c r="O68" s="33" t="e">
        <f t="shared" si="75"/>
        <v>#DIV/0!</v>
      </c>
      <c r="P68" s="33" t="e">
        <f aca="true" t="shared" si="76" ref="P68:Y71">COUNTIF(P$3:P$67,$C68)/N</f>
        <v>#DIV/0!</v>
      </c>
      <c r="Q68" s="33" t="e">
        <f t="shared" si="76"/>
        <v>#DIV/0!</v>
      </c>
      <c r="R68" s="33" t="e">
        <f t="shared" si="76"/>
        <v>#DIV/0!</v>
      </c>
      <c r="S68" s="33" t="e">
        <f t="shared" si="76"/>
        <v>#DIV/0!</v>
      </c>
      <c r="T68" s="33" t="e">
        <f t="shared" si="76"/>
        <v>#DIV/0!</v>
      </c>
      <c r="U68" s="33" t="e">
        <f t="shared" si="76"/>
        <v>#DIV/0!</v>
      </c>
      <c r="V68" s="33" t="e">
        <f t="shared" si="76"/>
        <v>#DIV/0!</v>
      </c>
      <c r="W68" s="33" t="e">
        <f t="shared" si="76"/>
        <v>#DIV/0!</v>
      </c>
      <c r="X68" s="33" t="e">
        <f t="shared" si="76"/>
        <v>#DIV/0!</v>
      </c>
      <c r="Y68" s="33" t="e">
        <f t="shared" si="76"/>
        <v>#DIV/0!</v>
      </c>
      <c r="Z68" s="33" t="e">
        <f aca="true" t="shared" si="77" ref="Z68:AI71">COUNTIF(Z$3:Z$67,$C68)/N</f>
        <v>#DIV/0!</v>
      </c>
      <c r="AA68" s="33" t="e">
        <f t="shared" si="77"/>
        <v>#DIV/0!</v>
      </c>
      <c r="AB68" s="33" t="e">
        <f t="shared" si="77"/>
        <v>#DIV/0!</v>
      </c>
      <c r="AC68" s="33" t="e">
        <f t="shared" si="77"/>
        <v>#DIV/0!</v>
      </c>
      <c r="AD68" s="33" t="e">
        <f t="shared" si="77"/>
        <v>#DIV/0!</v>
      </c>
      <c r="AE68" s="33" t="e">
        <f t="shared" si="77"/>
        <v>#DIV/0!</v>
      </c>
      <c r="AF68" s="33" t="e">
        <f t="shared" si="77"/>
        <v>#DIV/0!</v>
      </c>
      <c r="AG68" s="33" t="e">
        <f t="shared" si="77"/>
        <v>#DIV/0!</v>
      </c>
      <c r="AH68" s="33" t="e">
        <f t="shared" si="77"/>
        <v>#DIV/0!</v>
      </c>
      <c r="AI68" s="33" t="e">
        <f t="shared" si="77"/>
        <v>#DIV/0!</v>
      </c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4"/>
      <c r="BO68" s="35"/>
      <c r="BP68" s="33"/>
      <c r="BQ68" s="36"/>
      <c r="BR68" s="36"/>
      <c r="BS68" s="36"/>
      <c r="BT68" s="36"/>
      <c r="BU68" s="36"/>
      <c r="BV68" s="36"/>
      <c r="BW68" s="36"/>
      <c r="BX68" s="36"/>
      <c r="BY68" s="32" t="s">
        <v>28</v>
      </c>
      <c r="BZ68" s="32">
        <f>COUNTIF($BZ$3:$BZ$67,BY68)</f>
        <v>0</v>
      </c>
      <c r="CA68" s="37" t="e">
        <f>BZ68/N</f>
        <v>#DIV/0!</v>
      </c>
      <c r="CD68" s="3"/>
    </row>
    <row r="69" spans="3:82" ht="12.75">
      <c r="C69" s="38">
        <v>2</v>
      </c>
      <c r="F69" s="12" t="e">
        <f t="shared" si="75"/>
        <v>#DIV/0!</v>
      </c>
      <c r="G69" s="12" t="e">
        <f t="shared" si="75"/>
        <v>#DIV/0!</v>
      </c>
      <c r="H69" s="12" t="e">
        <f t="shared" si="75"/>
        <v>#DIV/0!</v>
      </c>
      <c r="I69" s="12" t="e">
        <f t="shared" si="75"/>
        <v>#DIV/0!</v>
      </c>
      <c r="J69" s="12" t="e">
        <f t="shared" si="75"/>
        <v>#DIV/0!</v>
      </c>
      <c r="K69" s="12" t="e">
        <f t="shared" si="75"/>
        <v>#DIV/0!</v>
      </c>
      <c r="L69" s="12" t="e">
        <f t="shared" si="75"/>
        <v>#DIV/0!</v>
      </c>
      <c r="M69" s="12" t="e">
        <f t="shared" si="75"/>
        <v>#DIV/0!</v>
      </c>
      <c r="N69" s="12" t="e">
        <f t="shared" si="75"/>
        <v>#DIV/0!</v>
      </c>
      <c r="O69" s="12" t="e">
        <f t="shared" si="75"/>
        <v>#DIV/0!</v>
      </c>
      <c r="P69" s="12" t="e">
        <f t="shared" si="76"/>
        <v>#DIV/0!</v>
      </c>
      <c r="Q69" s="12" t="e">
        <f t="shared" si="76"/>
        <v>#DIV/0!</v>
      </c>
      <c r="R69" s="12" t="e">
        <f t="shared" si="76"/>
        <v>#DIV/0!</v>
      </c>
      <c r="S69" s="12" t="e">
        <f t="shared" si="76"/>
        <v>#DIV/0!</v>
      </c>
      <c r="T69" s="12" t="e">
        <f t="shared" si="76"/>
        <v>#DIV/0!</v>
      </c>
      <c r="U69" s="12" t="e">
        <f t="shared" si="76"/>
        <v>#DIV/0!</v>
      </c>
      <c r="V69" s="12" t="e">
        <f t="shared" si="76"/>
        <v>#DIV/0!</v>
      </c>
      <c r="W69" s="12" t="e">
        <f t="shared" si="76"/>
        <v>#DIV/0!</v>
      </c>
      <c r="X69" s="12" t="e">
        <f t="shared" si="76"/>
        <v>#DIV/0!</v>
      </c>
      <c r="Y69" s="12" t="e">
        <f t="shared" si="76"/>
        <v>#DIV/0!</v>
      </c>
      <c r="Z69" s="12" t="e">
        <f t="shared" si="77"/>
        <v>#DIV/0!</v>
      </c>
      <c r="AA69" s="12" t="e">
        <f t="shared" si="77"/>
        <v>#DIV/0!</v>
      </c>
      <c r="AB69" s="12" t="e">
        <f t="shared" si="77"/>
        <v>#DIV/0!</v>
      </c>
      <c r="AC69" s="12" t="e">
        <f t="shared" si="77"/>
        <v>#DIV/0!</v>
      </c>
      <c r="AD69" s="12" t="e">
        <f t="shared" si="77"/>
        <v>#DIV/0!</v>
      </c>
      <c r="AE69" s="12" t="e">
        <f t="shared" si="77"/>
        <v>#DIV/0!</v>
      </c>
      <c r="AF69" s="12" t="e">
        <f t="shared" si="77"/>
        <v>#DIV/0!</v>
      </c>
      <c r="AG69" s="12" t="e">
        <f t="shared" si="77"/>
        <v>#DIV/0!</v>
      </c>
      <c r="AH69" s="12" t="e">
        <f t="shared" si="77"/>
        <v>#DIV/0!</v>
      </c>
      <c r="AI69" s="12" t="e">
        <f t="shared" si="77"/>
        <v>#DIV/0!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P69" s="12"/>
      <c r="BY69" s="3" t="s">
        <v>29</v>
      </c>
      <c r="BZ69" s="8">
        <f>COUNTIF($BZ$3:$BZ$67,"&gt;=65")-BZ68</f>
        <v>0</v>
      </c>
      <c r="CA69" s="39" t="e">
        <f>BZ69/N</f>
        <v>#DIV/0!</v>
      </c>
      <c r="CD69" s="3"/>
    </row>
    <row r="70" spans="3:82" ht="12.75">
      <c r="C70" s="38">
        <v>3</v>
      </c>
      <c r="F70" s="12" t="e">
        <f t="shared" si="75"/>
        <v>#DIV/0!</v>
      </c>
      <c r="G70" s="12" t="e">
        <f t="shared" si="75"/>
        <v>#DIV/0!</v>
      </c>
      <c r="H70" s="12" t="e">
        <f t="shared" si="75"/>
        <v>#DIV/0!</v>
      </c>
      <c r="I70" s="12" t="e">
        <f t="shared" si="75"/>
        <v>#DIV/0!</v>
      </c>
      <c r="J70" s="12" t="e">
        <f t="shared" si="75"/>
        <v>#DIV/0!</v>
      </c>
      <c r="K70" s="12" t="e">
        <f t="shared" si="75"/>
        <v>#DIV/0!</v>
      </c>
      <c r="L70" s="12" t="e">
        <f t="shared" si="75"/>
        <v>#DIV/0!</v>
      </c>
      <c r="M70" s="12" t="e">
        <f t="shared" si="75"/>
        <v>#DIV/0!</v>
      </c>
      <c r="N70" s="12" t="e">
        <f t="shared" si="75"/>
        <v>#DIV/0!</v>
      </c>
      <c r="O70" s="12" t="e">
        <f t="shared" si="75"/>
        <v>#DIV/0!</v>
      </c>
      <c r="P70" s="12" t="e">
        <f t="shared" si="76"/>
        <v>#DIV/0!</v>
      </c>
      <c r="Q70" s="12" t="e">
        <f t="shared" si="76"/>
        <v>#DIV/0!</v>
      </c>
      <c r="R70" s="12" t="e">
        <f t="shared" si="76"/>
        <v>#DIV/0!</v>
      </c>
      <c r="S70" s="12" t="e">
        <f t="shared" si="76"/>
        <v>#DIV/0!</v>
      </c>
      <c r="T70" s="12" t="e">
        <f t="shared" si="76"/>
        <v>#DIV/0!</v>
      </c>
      <c r="U70" s="12" t="e">
        <f t="shared" si="76"/>
        <v>#DIV/0!</v>
      </c>
      <c r="V70" s="12" t="e">
        <f t="shared" si="76"/>
        <v>#DIV/0!</v>
      </c>
      <c r="W70" s="12" t="e">
        <f t="shared" si="76"/>
        <v>#DIV/0!</v>
      </c>
      <c r="X70" s="12" t="e">
        <f t="shared" si="76"/>
        <v>#DIV/0!</v>
      </c>
      <c r="Y70" s="12" t="e">
        <f t="shared" si="76"/>
        <v>#DIV/0!</v>
      </c>
      <c r="Z70" s="12" t="e">
        <f t="shared" si="77"/>
        <v>#DIV/0!</v>
      </c>
      <c r="AA70" s="12" t="e">
        <f t="shared" si="77"/>
        <v>#DIV/0!</v>
      </c>
      <c r="AB70" s="12" t="e">
        <f t="shared" si="77"/>
        <v>#DIV/0!</v>
      </c>
      <c r="AC70" s="12" t="e">
        <f t="shared" si="77"/>
        <v>#DIV/0!</v>
      </c>
      <c r="AD70" s="12" t="e">
        <f t="shared" si="77"/>
        <v>#DIV/0!</v>
      </c>
      <c r="AE70" s="12" t="e">
        <f t="shared" si="77"/>
        <v>#DIV/0!</v>
      </c>
      <c r="AF70" s="12" t="e">
        <f t="shared" si="77"/>
        <v>#DIV/0!</v>
      </c>
      <c r="AG70" s="12" t="e">
        <f t="shared" si="77"/>
        <v>#DIV/0!</v>
      </c>
      <c r="AH70" s="12" t="e">
        <f t="shared" si="77"/>
        <v>#DIV/0!</v>
      </c>
      <c r="AI70" s="12" t="e">
        <f t="shared" si="77"/>
        <v>#DIV/0!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P70" s="12"/>
      <c r="BY70" s="3" t="s">
        <v>11</v>
      </c>
      <c r="BZ70" s="8">
        <f>COUNTIF($BZ$3:$BZ$67,"&gt;=55")-BZ69-BZ68</f>
        <v>0</v>
      </c>
      <c r="CA70" s="39" t="e">
        <f>BZ70/N</f>
        <v>#DIV/0!</v>
      </c>
      <c r="CD70" s="3"/>
    </row>
    <row r="71" spans="3:82" ht="12.75">
      <c r="C71" s="40">
        <v>4</v>
      </c>
      <c r="F71" s="12" t="e">
        <f t="shared" si="75"/>
        <v>#DIV/0!</v>
      </c>
      <c r="G71" s="12" t="e">
        <f t="shared" si="75"/>
        <v>#DIV/0!</v>
      </c>
      <c r="H71" s="12" t="e">
        <f t="shared" si="75"/>
        <v>#DIV/0!</v>
      </c>
      <c r="I71" s="12" t="e">
        <f t="shared" si="75"/>
        <v>#DIV/0!</v>
      </c>
      <c r="J71" s="12" t="e">
        <f t="shared" si="75"/>
        <v>#DIV/0!</v>
      </c>
      <c r="K71" s="12" t="e">
        <f t="shared" si="75"/>
        <v>#DIV/0!</v>
      </c>
      <c r="L71" s="12" t="e">
        <f t="shared" si="75"/>
        <v>#DIV/0!</v>
      </c>
      <c r="M71" s="12" t="e">
        <f t="shared" si="75"/>
        <v>#DIV/0!</v>
      </c>
      <c r="N71" s="12" t="e">
        <f t="shared" si="75"/>
        <v>#DIV/0!</v>
      </c>
      <c r="O71" s="12" t="e">
        <f t="shared" si="75"/>
        <v>#DIV/0!</v>
      </c>
      <c r="P71" s="12" t="e">
        <f t="shared" si="76"/>
        <v>#DIV/0!</v>
      </c>
      <c r="Q71" s="12" t="e">
        <f t="shared" si="76"/>
        <v>#DIV/0!</v>
      </c>
      <c r="R71" s="12" t="e">
        <f t="shared" si="76"/>
        <v>#DIV/0!</v>
      </c>
      <c r="S71" s="12" t="e">
        <f t="shared" si="76"/>
        <v>#DIV/0!</v>
      </c>
      <c r="T71" s="12" t="e">
        <f t="shared" si="76"/>
        <v>#DIV/0!</v>
      </c>
      <c r="U71" s="12" t="e">
        <f t="shared" si="76"/>
        <v>#DIV/0!</v>
      </c>
      <c r="V71" s="12" t="e">
        <f t="shared" si="76"/>
        <v>#DIV/0!</v>
      </c>
      <c r="W71" s="12" t="e">
        <f t="shared" si="76"/>
        <v>#DIV/0!</v>
      </c>
      <c r="X71" s="12" t="e">
        <f t="shared" si="76"/>
        <v>#DIV/0!</v>
      </c>
      <c r="Y71" s="12" t="e">
        <f t="shared" si="76"/>
        <v>#DIV/0!</v>
      </c>
      <c r="Z71" s="12" t="e">
        <f t="shared" si="77"/>
        <v>#DIV/0!</v>
      </c>
      <c r="AA71" s="12" t="e">
        <f t="shared" si="77"/>
        <v>#DIV/0!</v>
      </c>
      <c r="AB71" s="12" t="e">
        <f t="shared" si="77"/>
        <v>#DIV/0!</v>
      </c>
      <c r="AC71" s="12" t="e">
        <f t="shared" si="77"/>
        <v>#DIV/0!</v>
      </c>
      <c r="AD71" s="12" t="e">
        <f t="shared" si="77"/>
        <v>#DIV/0!</v>
      </c>
      <c r="AE71" s="12" t="e">
        <f t="shared" si="77"/>
        <v>#DIV/0!</v>
      </c>
      <c r="AF71" s="12" t="e">
        <f t="shared" si="77"/>
        <v>#DIV/0!</v>
      </c>
      <c r="AG71" s="12" t="e">
        <f t="shared" si="77"/>
        <v>#DIV/0!</v>
      </c>
      <c r="AH71" s="12" t="e">
        <f t="shared" si="77"/>
        <v>#DIV/0!</v>
      </c>
      <c r="AI71" s="12" t="e">
        <f t="shared" si="77"/>
        <v>#DIV/0!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P71" s="12"/>
      <c r="BY71" s="3" t="s">
        <v>12</v>
      </c>
      <c r="BZ71" s="8">
        <f>COUNTIF($BZ$3:$BZ$67,BY71)-BZ72</f>
        <v>0</v>
      </c>
      <c r="CA71" s="39" t="e">
        <f>BZ71/N</f>
        <v>#DIV/0!</v>
      </c>
      <c r="CD71" s="3"/>
    </row>
    <row r="72" spans="3:79" ht="12.75">
      <c r="C72" s="41" t="s">
        <v>5</v>
      </c>
      <c r="D72" s="43"/>
      <c r="E72" s="43"/>
      <c r="F72" s="44" t="e">
        <f aca="true" t="shared" si="78" ref="F72:AI72">COUNTIF(F$3:F$67,F$2)/N</f>
        <v>#DIV/0!</v>
      </c>
      <c r="G72" s="44" t="e">
        <f t="shared" si="78"/>
        <v>#DIV/0!</v>
      </c>
      <c r="H72" s="44" t="e">
        <f t="shared" si="78"/>
        <v>#DIV/0!</v>
      </c>
      <c r="I72" s="44" t="e">
        <f t="shared" si="78"/>
        <v>#DIV/0!</v>
      </c>
      <c r="J72" s="44" t="e">
        <f t="shared" si="78"/>
        <v>#DIV/0!</v>
      </c>
      <c r="K72" s="44" t="e">
        <f t="shared" si="78"/>
        <v>#DIV/0!</v>
      </c>
      <c r="L72" s="44" t="e">
        <f t="shared" si="78"/>
        <v>#DIV/0!</v>
      </c>
      <c r="M72" s="44" t="e">
        <f t="shared" si="78"/>
        <v>#DIV/0!</v>
      </c>
      <c r="N72" s="44" t="e">
        <f t="shared" si="78"/>
        <v>#DIV/0!</v>
      </c>
      <c r="O72" s="44" t="e">
        <f t="shared" si="78"/>
        <v>#DIV/0!</v>
      </c>
      <c r="P72" s="44" t="e">
        <f t="shared" si="78"/>
        <v>#DIV/0!</v>
      </c>
      <c r="Q72" s="44" t="e">
        <f t="shared" si="78"/>
        <v>#DIV/0!</v>
      </c>
      <c r="R72" s="44" t="e">
        <f t="shared" si="78"/>
        <v>#DIV/0!</v>
      </c>
      <c r="S72" s="44" t="e">
        <f t="shared" si="78"/>
        <v>#DIV/0!</v>
      </c>
      <c r="T72" s="44" t="e">
        <f t="shared" si="78"/>
        <v>#DIV/0!</v>
      </c>
      <c r="U72" s="44" t="e">
        <f t="shared" si="78"/>
        <v>#DIV/0!</v>
      </c>
      <c r="V72" s="44" t="e">
        <f t="shared" si="78"/>
        <v>#DIV/0!</v>
      </c>
      <c r="W72" s="44" t="e">
        <f t="shared" si="78"/>
        <v>#DIV/0!</v>
      </c>
      <c r="X72" s="44" t="e">
        <f t="shared" si="78"/>
        <v>#DIV/0!</v>
      </c>
      <c r="Y72" s="44" t="e">
        <f t="shared" si="78"/>
        <v>#DIV/0!</v>
      </c>
      <c r="Z72" s="44" t="e">
        <f t="shared" si="78"/>
        <v>#DIV/0!</v>
      </c>
      <c r="AA72" s="44" t="e">
        <f t="shared" si="78"/>
        <v>#DIV/0!</v>
      </c>
      <c r="AB72" s="44" t="e">
        <f t="shared" si="78"/>
        <v>#DIV/0!</v>
      </c>
      <c r="AC72" s="44" t="e">
        <f t="shared" si="78"/>
        <v>#DIV/0!</v>
      </c>
      <c r="AD72" s="44" t="e">
        <f t="shared" si="78"/>
        <v>#DIV/0!</v>
      </c>
      <c r="AE72" s="44" t="e">
        <f t="shared" si="78"/>
        <v>#DIV/0!</v>
      </c>
      <c r="AF72" s="44" t="e">
        <f t="shared" si="78"/>
        <v>#DIV/0!</v>
      </c>
      <c r="AG72" s="44" t="e">
        <f t="shared" si="78"/>
        <v>#DIV/0!</v>
      </c>
      <c r="AH72" s="44" t="e">
        <f t="shared" si="78"/>
        <v>#DIV/0!</v>
      </c>
      <c r="AI72" s="44" t="e">
        <f t="shared" si="78"/>
        <v>#DIV/0!</v>
      </c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3"/>
      <c r="BO72" s="45" t="e">
        <f>AVERAGE(F72:AI72)</f>
        <v>#DIV/0!</v>
      </c>
      <c r="BP72" s="46" t="e">
        <f aca="true" t="shared" si="79" ref="BP72:BX72">SUM(BP3:BP66)/N/BP2</f>
        <v>#DIV/0!</v>
      </c>
      <c r="BQ72" s="46" t="e">
        <f t="shared" si="79"/>
        <v>#DIV/0!</v>
      </c>
      <c r="BR72" s="46" t="e">
        <f t="shared" si="79"/>
        <v>#DIV/0!</v>
      </c>
      <c r="BS72" s="46" t="e">
        <f t="shared" si="79"/>
        <v>#DIV/0!</v>
      </c>
      <c r="BT72" s="46" t="e">
        <f t="shared" si="79"/>
        <v>#DIV/0!</v>
      </c>
      <c r="BU72" s="46" t="e">
        <f t="shared" si="79"/>
        <v>#DIV/0!</v>
      </c>
      <c r="BV72" s="46" t="e">
        <f t="shared" si="79"/>
        <v>#DIV/0!</v>
      </c>
      <c r="BW72" s="46" t="e">
        <f t="shared" si="79"/>
        <v>#DIV/0!</v>
      </c>
      <c r="BX72" s="46" t="e">
        <f t="shared" si="79"/>
        <v>#DIV/0!</v>
      </c>
      <c r="BY72" s="42" t="e">
        <f>NA()</f>
        <v>#N/A</v>
      </c>
      <c r="BZ72" s="47">
        <f>COUNTIF($BZ$3:$BZ$67,0)</f>
        <v>65</v>
      </c>
      <c r="CA72" s="48"/>
    </row>
    <row r="73" spans="6:76" ht="182.25">
      <c r="F73" s="49" t="s">
        <v>46</v>
      </c>
      <c r="G73" s="49" t="s">
        <v>47</v>
      </c>
      <c r="H73" s="49" t="s">
        <v>48</v>
      </c>
      <c r="I73" s="49" t="s">
        <v>55</v>
      </c>
      <c r="J73" s="49" t="s">
        <v>49</v>
      </c>
      <c r="K73" s="49" t="s">
        <v>50</v>
      </c>
      <c r="L73" s="49" t="s">
        <v>51</v>
      </c>
      <c r="M73" s="49" t="s">
        <v>52</v>
      </c>
      <c r="N73" s="49" t="s">
        <v>53</v>
      </c>
      <c r="O73" s="49" t="s">
        <v>54</v>
      </c>
      <c r="P73" s="49" t="s">
        <v>56</v>
      </c>
      <c r="Q73" s="49" t="s">
        <v>57</v>
      </c>
      <c r="R73" s="49" t="s">
        <v>58</v>
      </c>
      <c r="S73" s="49" t="s">
        <v>59</v>
      </c>
      <c r="T73" s="49" t="s">
        <v>60</v>
      </c>
      <c r="U73" s="49" t="s">
        <v>61</v>
      </c>
      <c r="V73" s="49" t="s">
        <v>62</v>
      </c>
      <c r="W73" s="49" t="s">
        <v>63</v>
      </c>
      <c r="X73" s="49" t="s">
        <v>64</v>
      </c>
      <c r="Y73" s="49" t="s">
        <v>65</v>
      </c>
      <c r="Z73" s="49" t="s">
        <v>66</v>
      </c>
      <c r="AA73" s="49" t="s">
        <v>67</v>
      </c>
      <c r="AB73" s="49" t="s">
        <v>68</v>
      </c>
      <c r="AC73" s="49" t="s">
        <v>69</v>
      </c>
      <c r="AD73" s="49" t="s">
        <v>70</v>
      </c>
      <c r="AE73" s="49" t="s">
        <v>71</v>
      </c>
      <c r="AF73" s="49" t="s">
        <v>72</v>
      </c>
      <c r="AG73" s="49" t="s">
        <v>73</v>
      </c>
      <c r="AH73" s="49" t="s">
        <v>74</v>
      </c>
      <c r="AI73" s="49" t="s">
        <v>75</v>
      </c>
      <c r="BP73" s="49" t="s">
        <v>76</v>
      </c>
      <c r="BQ73" s="49" t="s">
        <v>77</v>
      </c>
      <c r="BR73" s="49" t="s">
        <v>78</v>
      </c>
      <c r="BS73" s="49" t="s">
        <v>79</v>
      </c>
      <c r="BT73" s="49" t="s">
        <v>80</v>
      </c>
      <c r="BU73" s="49" t="s">
        <v>81</v>
      </c>
      <c r="BV73" s="49" t="s">
        <v>45</v>
      </c>
      <c r="BW73" s="49" t="s">
        <v>82</v>
      </c>
      <c r="BX73" s="49" t="s">
        <v>83</v>
      </c>
    </row>
    <row r="74" spans="77:78" ht="12.75">
      <c r="BY74" s="6" t="s">
        <v>40</v>
      </c>
      <c r="BZ74" s="8">
        <f>MAX($BZ$3:$BZ$67)</f>
        <v>0</v>
      </c>
    </row>
    <row r="75" spans="1:78" ht="12.75">
      <c r="A75" s="56"/>
      <c r="BY75" s="6" t="s">
        <v>41</v>
      </c>
      <c r="BZ75" s="8" t="e">
        <f>SMALL($BZ$3:$BZ$67,COUNTIF($BZ$3:$BZ$67,0)+1)</f>
        <v>#NUM!</v>
      </c>
    </row>
    <row r="76" spans="77:78" ht="12.75">
      <c r="BY76" s="6" t="s">
        <v>42</v>
      </c>
      <c r="BZ76" s="58" t="e">
        <f>SUMIF($BZ$3:$BZ$67,"&gt;0")/COUNTIF($BZ$3:$BZ$67,"&gt;0")</f>
        <v>#DIV/0!</v>
      </c>
    </row>
  </sheetData>
  <conditionalFormatting sqref="F3:AI67">
    <cfRule type="cellIs" priority="1" dxfId="0" operator="equal" stopIfTrue="1">
      <formula>F$2</formula>
    </cfRule>
    <cfRule type="cellIs" priority="2" dxfId="1" operator="notEqual" stopIfTrue="1">
      <formula>"F$2"</formula>
    </cfRule>
  </conditionalFormatting>
  <conditionalFormatting sqref="BZ68:BZ73 BZ77:BZ65536 BZ1">
    <cfRule type="cellIs" priority="3" dxfId="2" operator="greaterThanOrEqual" stopIfTrue="1">
      <formula>65</formula>
    </cfRule>
  </conditionalFormatting>
  <conditionalFormatting sqref="F72:AI72">
    <cfRule type="cellIs" priority="4" dxfId="3" operator="greaterThan" stopIfTrue="1">
      <formula>0.75</formula>
    </cfRule>
    <cfRule type="cellIs" priority="5" dxfId="4" operator="lessThan" stopIfTrue="1">
      <formula>0.4</formula>
    </cfRule>
  </conditionalFormatting>
  <conditionalFormatting sqref="BZ74:BZ76 BZ2:BZ67">
    <cfRule type="cellIs" priority="6" dxfId="5" operator="greaterThanOrEqual" stopIfTrue="1">
      <formula>65</formula>
    </cfRule>
  </conditionalFormatting>
  <printOptions horizontalCentered="1"/>
  <pageMargins left="0.5" right="0.5" top="1" bottom="0.5" header="0.5" footer="0.5"/>
  <pageSetup horizontalDpi="600" verticalDpi="600" orientation="portrait" scale="125" r:id="rId1"/>
  <headerFooter alignWithMargins="0">
    <oddHeader>&amp;C&amp;"Arial,Bold"&amp;18&amp;F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8.7109375" style="14" customWidth="1"/>
    <col min="3" max="4" width="0" style="0" hidden="1" customWidth="1"/>
  </cols>
  <sheetData>
    <row r="1" spans="1:4" ht="25.5" customHeight="1">
      <c r="A1" s="13" t="s">
        <v>6</v>
      </c>
      <c r="B1" s="13" t="s">
        <v>7</v>
      </c>
      <c r="C1" s="13" t="s">
        <v>10</v>
      </c>
      <c r="D1" s="13" t="s">
        <v>27</v>
      </c>
    </row>
    <row r="2" spans="1:4" ht="12.75">
      <c r="A2" s="51">
        <v>84</v>
      </c>
      <c r="B2" s="52">
        <v>100</v>
      </c>
      <c r="C2" s="29">
        <f>A2/84</f>
        <v>1</v>
      </c>
      <c r="D2" s="29">
        <f>SQRT(C2)</f>
        <v>1</v>
      </c>
    </row>
    <row r="3" spans="1:4" ht="12.75">
      <c r="A3" s="51">
        <v>83</v>
      </c>
      <c r="B3" s="52">
        <v>99</v>
      </c>
      <c r="C3" s="29">
        <f aca="true" t="shared" si="0" ref="C3:C66">A3/84</f>
        <v>0.9880952380952381</v>
      </c>
      <c r="D3" s="29">
        <f aca="true" t="shared" si="1" ref="D3:D66">SQRT(C3)</f>
        <v>0.9940297973880049</v>
      </c>
    </row>
    <row r="4" spans="1:4" ht="12.75">
      <c r="A4" s="51">
        <v>82</v>
      </c>
      <c r="B4" s="52">
        <v>99</v>
      </c>
      <c r="C4" s="29">
        <f t="shared" si="0"/>
        <v>0.9761904761904762</v>
      </c>
      <c r="D4" s="29">
        <f t="shared" si="1"/>
        <v>0.9880235200593537</v>
      </c>
    </row>
    <row r="5" spans="1:4" ht="12.75">
      <c r="A5" s="51">
        <v>81</v>
      </c>
      <c r="B5" s="52">
        <v>98</v>
      </c>
      <c r="C5" s="29">
        <f t="shared" si="0"/>
        <v>0.9642857142857143</v>
      </c>
      <c r="D5" s="29">
        <f t="shared" si="1"/>
        <v>0.9819805060619657</v>
      </c>
    </row>
    <row r="6" spans="1:4" ht="12.75">
      <c r="A6" s="51">
        <v>80</v>
      </c>
      <c r="B6" s="52">
        <v>97</v>
      </c>
      <c r="C6" s="29">
        <f t="shared" si="0"/>
        <v>0.9523809523809523</v>
      </c>
      <c r="D6" s="29">
        <f t="shared" si="1"/>
        <v>0.9759000729485332</v>
      </c>
    </row>
    <row r="7" spans="1:4" ht="12.75">
      <c r="A7" s="51">
        <v>79</v>
      </c>
      <c r="B7" s="52">
        <v>96</v>
      </c>
      <c r="C7" s="29">
        <f t="shared" si="0"/>
        <v>0.9404761904761905</v>
      </c>
      <c r="D7" s="29">
        <f t="shared" si="1"/>
        <v>0.9697815168769667</v>
      </c>
    </row>
    <row r="8" spans="1:4" ht="12.75">
      <c r="A8" s="51">
        <v>78</v>
      </c>
      <c r="B8" s="52">
        <v>96</v>
      </c>
      <c r="C8" s="29">
        <f t="shared" si="0"/>
        <v>0.9285714285714286</v>
      </c>
      <c r="D8" s="29">
        <f t="shared" si="1"/>
        <v>0.9636241116594315</v>
      </c>
    </row>
    <row r="9" spans="1:4" ht="12.75">
      <c r="A9" s="51">
        <v>77</v>
      </c>
      <c r="B9" s="52">
        <v>95</v>
      </c>
      <c r="C9" s="29">
        <f t="shared" si="0"/>
        <v>0.9166666666666666</v>
      </c>
      <c r="D9" s="29">
        <f t="shared" si="1"/>
        <v>0.9574271077563381</v>
      </c>
    </row>
    <row r="10" spans="1:4" ht="12.75">
      <c r="A10" s="51">
        <v>76</v>
      </c>
      <c r="B10" s="52">
        <v>94</v>
      </c>
      <c r="C10" s="29">
        <f t="shared" si="0"/>
        <v>0.9047619047619048</v>
      </c>
      <c r="D10" s="29">
        <f t="shared" si="1"/>
        <v>0.9511897312113419</v>
      </c>
    </row>
    <row r="11" spans="1:4" ht="12.75">
      <c r="A11" s="51">
        <v>75</v>
      </c>
      <c r="B11" s="52">
        <v>93</v>
      </c>
      <c r="C11" s="29">
        <f t="shared" si="0"/>
        <v>0.8928571428571429</v>
      </c>
      <c r="D11" s="29">
        <f t="shared" si="1"/>
        <v>0.944911182523068</v>
      </c>
    </row>
    <row r="12" spans="1:4" ht="12.75">
      <c r="A12" s="51">
        <v>74</v>
      </c>
      <c r="B12" s="52">
        <v>92</v>
      </c>
      <c r="C12" s="29">
        <f t="shared" si="0"/>
        <v>0.8809523809523809</v>
      </c>
      <c r="D12" s="29">
        <f t="shared" si="1"/>
        <v>0.9385906354489059</v>
      </c>
    </row>
    <row r="13" spans="1:4" ht="12.75">
      <c r="A13" s="51">
        <v>73</v>
      </c>
      <c r="B13" s="52">
        <v>92</v>
      </c>
      <c r="C13" s="29">
        <f t="shared" si="0"/>
        <v>0.8690476190476191</v>
      </c>
      <c r="D13" s="29">
        <f t="shared" si="1"/>
        <v>0.9322272357358045</v>
      </c>
    </row>
    <row r="14" spans="1:4" ht="12.75">
      <c r="A14" s="51">
        <v>72</v>
      </c>
      <c r="B14" s="52">
        <v>91</v>
      </c>
      <c r="C14" s="29">
        <f t="shared" si="0"/>
        <v>0.8571428571428571</v>
      </c>
      <c r="D14" s="29">
        <f t="shared" si="1"/>
        <v>0.9258200997725514</v>
      </c>
    </row>
    <row r="15" spans="1:4" ht="12.75">
      <c r="A15" s="51">
        <v>71</v>
      </c>
      <c r="B15" s="52">
        <v>90</v>
      </c>
      <c r="C15" s="29">
        <f t="shared" si="0"/>
        <v>0.8452380952380952</v>
      </c>
      <c r="D15" s="29">
        <f t="shared" si="1"/>
        <v>0.9193683131575153</v>
      </c>
    </row>
    <row r="16" spans="1:4" ht="12.75">
      <c r="A16" s="51">
        <v>70</v>
      </c>
      <c r="B16" s="52">
        <v>89</v>
      </c>
      <c r="C16" s="29">
        <f t="shared" si="0"/>
        <v>0.8333333333333334</v>
      </c>
      <c r="D16" s="29">
        <f t="shared" si="1"/>
        <v>0.9128709291752769</v>
      </c>
    </row>
    <row r="17" spans="1:4" ht="12.75">
      <c r="A17" s="51">
        <v>69</v>
      </c>
      <c r="B17" s="52">
        <v>89</v>
      </c>
      <c r="C17" s="29">
        <f t="shared" si="0"/>
        <v>0.8214285714285714</v>
      </c>
      <c r="D17" s="29">
        <f t="shared" si="1"/>
        <v>0.9063269671749657</v>
      </c>
    </row>
    <row r="18" spans="1:4" ht="12.75">
      <c r="A18" s="51">
        <v>68</v>
      </c>
      <c r="B18" s="52">
        <v>88</v>
      </c>
      <c r="C18" s="29">
        <f t="shared" si="0"/>
        <v>0.8095238095238095</v>
      </c>
      <c r="D18" s="29">
        <f t="shared" si="1"/>
        <v>0.8997354108424374</v>
      </c>
    </row>
    <row r="19" spans="1:4" ht="12.75">
      <c r="A19" s="51">
        <v>67</v>
      </c>
      <c r="B19" s="52">
        <v>87</v>
      </c>
      <c r="C19" s="29">
        <f t="shared" si="0"/>
        <v>0.7976190476190477</v>
      </c>
      <c r="D19" s="29">
        <f t="shared" si="1"/>
        <v>0.8930952063576691</v>
      </c>
    </row>
    <row r="20" spans="1:4" ht="12.75">
      <c r="A20" s="54">
        <v>66</v>
      </c>
      <c r="B20" s="52">
        <v>86</v>
      </c>
      <c r="C20" s="29">
        <f t="shared" si="0"/>
        <v>0.7857142857142857</v>
      </c>
      <c r="D20" s="29">
        <f t="shared" si="1"/>
        <v>0.8864052604279183</v>
      </c>
    </row>
    <row r="21" spans="1:4" ht="12.75">
      <c r="A21" s="54">
        <v>65</v>
      </c>
      <c r="B21" s="52">
        <v>86</v>
      </c>
      <c r="C21" s="29">
        <f t="shared" si="0"/>
        <v>0.7738095238095238</v>
      </c>
      <c r="D21" s="29">
        <f t="shared" si="1"/>
        <v>0.8796644381862461</v>
      </c>
    </row>
    <row r="22" spans="1:4" ht="13.5" thickBot="1">
      <c r="A22" s="55">
        <v>64</v>
      </c>
      <c r="B22" s="53">
        <v>85</v>
      </c>
      <c r="C22" s="29">
        <f t="shared" si="0"/>
        <v>0.7619047619047619</v>
      </c>
      <c r="D22" s="29">
        <f t="shared" si="1"/>
        <v>0.8728715609439694</v>
      </c>
    </row>
    <row r="23" spans="1:4" ht="14.25" thickBot="1" thickTop="1">
      <c r="A23" s="54">
        <v>63</v>
      </c>
      <c r="B23" s="52">
        <v>84</v>
      </c>
      <c r="C23" s="30">
        <f t="shared" si="0"/>
        <v>0.75</v>
      </c>
      <c r="D23" s="30">
        <f t="shared" si="1"/>
        <v>0.8660254037844386</v>
      </c>
    </row>
    <row r="24" spans="1:4" ht="13.5" thickTop="1">
      <c r="A24" s="54">
        <v>62</v>
      </c>
      <c r="B24" s="52">
        <v>84</v>
      </c>
      <c r="C24" s="29">
        <f t="shared" si="0"/>
        <v>0.7380952380952381</v>
      </c>
      <c r="D24" s="29">
        <f t="shared" si="1"/>
        <v>0.8591246929842246</v>
      </c>
    </row>
    <row r="25" spans="1:4" ht="12.75">
      <c r="A25" s="51">
        <v>61</v>
      </c>
      <c r="B25" s="52">
        <v>83</v>
      </c>
      <c r="C25" s="29">
        <f t="shared" si="0"/>
        <v>0.7261904761904762</v>
      </c>
      <c r="D25" s="29">
        <f t="shared" si="1"/>
        <v>0.8521681032463466</v>
      </c>
    </row>
    <row r="26" spans="1:4" ht="12.75">
      <c r="A26" s="51">
        <v>60</v>
      </c>
      <c r="B26" s="52">
        <v>83</v>
      </c>
      <c r="C26" s="29">
        <f t="shared" si="0"/>
        <v>0.7142857142857143</v>
      </c>
      <c r="D26" s="29">
        <f t="shared" si="1"/>
        <v>0.8451542547285166</v>
      </c>
    </row>
    <row r="27" spans="1:4" ht="12.75">
      <c r="A27" s="54">
        <v>59</v>
      </c>
      <c r="B27" s="52">
        <v>82</v>
      </c>
      <c r="C27" s="29">
        <f t="shared" si="0"/>
        <v>0.7023809523809523</v>
      </c>
      <c r="D27" s="29">
        <f t="shared" si="1"/>
        <v>0.8380817098475257</v>
      </c>
    </row>
    <row r="28" spans="1:4" ht="12.75">
      <c r="A28" s="51">
        <v>58</v>
      </c>
      <c r="B28" s="52">
        <v>81</v>
      </c>
      <c r="C28" s="29">
        <f t="shared" si="0"/>
        <v>0.6904761904761905</v>
      </c>
      <c r="D28" s="29">
        <f t="shared" si="1"/>
        <v>0.8309489698388166</v>
      </c>
    </row>
    <row r="29" spans="1:4" ht="12.75">
      <c r="A29" s="51">
        <v>57</v>
      </c>
      <c r="B29" s="52">
        <v>81</v>
      </c>
      <c r="C29" s="29">
        <f t="shared" si="0"/>
        <v>0.6785714285714286</v>
      </c>
      <c r="D29" s="29">
        <f t="shared" si="1"/>
        <v>0.823754471047914</v>
      </c>
    </row>
    <row r="30" spans="1:4" ht="12.75">
      <c r="A30" s="51">
        <v>56</v>
      </c>
      <c r="B30" s="52">
        <v>80</v>
      </c>
      <c r="C30" s="29">
        <f t="shared" si="0"/>
        <v>0.6666666666666666</v>
      </c>
      <c r="D30" s="29">
        <f t="shared" si="1"/>
        <v>0.816496580927726</v>
      </c>
    </row>
    <row r="31" spans="1:4" ht="12.75">
      <c r="A31" s="54">
        <v>55</v>
      </c>
      <c r="B31" s="52">
        <v>79</v>
      </c>
      <c r="C31" s="29">
        <f t="shared" si="0"/>
        <v>0.6547619047619048</v>
      </c>
      <c r="D31" s="29">
        <f t="shared" si="1"/>
        <v>0.809173593712687</v>
      </c>
    </row>
    <row r="32" spans="1:4" ht="12.75">
      <c r="A32" s="54">
        <v>54</v>
      </c>
      <c r="B32" s="52">
        <v>79</v>
      </c>
      <c r="C32" s="29">
        <f t="shared" si="0"/>
        <v>0.6428571428571429</v>
      </c>
      <c r="D32" s="29">
        <f t="shared" si="1"/>
        <v>0.8017837257372732</v>
      </c>
    </row>
    <row r="33" spans="1:4" ht="12.75">
      <c r="A33" s="54">
        <v>53</v>
      </c>
      <c r="B33" s="52">
        <v>78</v>
      </c>
      <c r="C33" s="29">
        <f t="shared" si="0"/>
        <v>0.6309523809523809</v>
      </c>
      <c r="D33" s="29">
        <f t="shared" si="1"/>
        <v>0.7943251103624894</v>
      </c>
    </row>
    <row r="34" spans="1:4" ht="12.75">
      <c r="A34" s="54">
        <v>52</v>
      </c>
      <c r="B34" s="52">
        <v>78</v>
      </c>
      <c r="C34" s="29">
        <f t="shared" si="0"/>
        <v>0.6190476190476191</v>
      </c>
      <c r="D34" s="29">
        <f t="shared" si="1"/>
        <v>0.7867957924694432</v>
      </c>
    </row>
    <row r="35" spans="1:4" ht="12.75">
      <c r="A35" s="54">
        <v>51</v>
      </c>
      <c r="B35" s="52">
        <v>77</v>
      </c>
      <c r="C35" s="29">
        <f t="shared" si="0"/>
        <v>0.6071428571428571</v>
      </c>
      <c r="D35" s="29">
        <f t="shared" si="1"/>
        <v>0.7791937224739796</v>
      </c>
    </row>
    <row r="36" spans="1:4" ht="12.75">
      <c r="A36" s="54">
        <v>50</v>
      </c>
      <c r="B36" s="52">
        <v>76</v>
      </c>
      <c r="C36" s="29">
        <f t="shared" si="0"/>
        <v>0.5952380952380952</v>
      </c>
      <c r="D36" s="29">
        <f t="shared" si="1"/>
        <v>0.7715167498104596</v>
      </c>
    </row>
    <row r="37" spans="1:4" ht="12.75">
      <c r="A37" s="54">
        <v>49</v>
      </c>
      <c r="B37" s="52">
        <v>76</v>
      </c>
      <c r="C37" s="29">
        <f t="shared" si="0"/>
        <v>0.5833333333333334</v>
      </c>
      <c r="D37" s="29">
        <f t="shared" si="1"/>
        <v>0.7637626158259734</v>
      </c>
    </row>
    <row r="38" spans="1:4" ht="12.75">
      <c r="A38" s="54">
        <v>48</v>
      </c>
      <c r="B38" s="52">
        <v>75</v>
      </c>
      <c r="C38" s="29">
        <f t="shared" si="0"/>
        <v>0.5714285714285714</v>
      </c>
      <c r="D38" s="29">
        <f t="shared" si="1"/>
        <v>0.7559289460184544</v>
      </c>
    </row>
    <row r="39" spans="1:4" ht="12.75">
      <c r="A39" s="54">
        <v>47</v>
      </c>
      <c r="B39" s="52">
        <v>74</v>
      </c>
      <c r="C39" s="29">
        <f t="shared" si="0"/>
        <v>0.5595238095238095</v>
      </c>
      <c r="D39" s="29">
        <f t="shared" si="1"/>
        <v>0.7480132415430957</v>
      </c>
    </row>
    <row r="40" spans="1:4" ht="12.75">
      <c r="A40" s="54">
        <v>46</v>
      </c>
      <c r="B40" s="52">
        <v>73</v>
      </c>
      <c r="C40" s="29">
        <f t="shared" si="0"/>
        <v>0.5476190476190477</v>
      </c>
      <c r="D40" s="29">
        <f t="shared" si="1"/>
        <v>0.7400128699009549</v>
      </c>
    </row>
    <row r="41" spans="1:4" ht="12.75">
      <c r="A41" s="54">
        <v>45</v>
      </c>
      <c r="B41" s="52">
        <v>73</v>
      </c>
      <c r="C41" s="29">
        <f t="shared" si="0"/>
        <v>0.5357142857142857</v>
      </c>
      <c r="D41" s="29">
        <f t="shared" si="1"/>
        <v>0.7319250547113999</v>
      </c>
    </row>
    <row r="42" spans="1:4" ht="12.75">
      <c r="A42" s="54">
        <v>44</v>
      </c>
      <c r="B42" s="52">
        <v>72</v>
      </c>
      <c r="C42" s="29">
        <f t="shared" si="0"/>
        <v>0.5238095238095238</v>
      </c>
      <c r="D42" s="29">
        <f t="shared" si="1"/>
        <v>0.7237468644557459</v>
      </c>
    </row>
    <row r="43" spans="1:4" ht="12.75">
      <c r="A43" s="54">
        <v>43</v>
      </c>
      <c r="B43" s="52">
        <v>71</v>
      </c>
      <c r="C43" s="29">
        <f t="shared" si="0"/>
        <v>0.5119047619047619</v>
      </c>
      <c r="D43" s="29">
        <f t="shared" si="1"/>
        <v>0.7154752000627009</v>
      </c>
    </row>
    <row r="44" spans="1:4" ht="12.75">
      <c r="A44" s="54">
        <v>42</v>
      </c>
      <c r="B44" s="52">
        <v>70</v>
      </c>
      <c r="C44" s="29">
        <f t="shared" si="0"/>
        <v>0.5</v>
      </c>
      <c r="D44" s="29">
        <f t="shared" si="1"/>
        <v>0.7071067811865476</v>
      </c>
    </row>
    <row r="45" spans="1:4" ht="12.75">
      <c r="A45" s="54">
        <v>41</v>
      </c>
      <c r="B45" s="52">
        <v>70</v>
      </c>
      <c r="C45" s="29">
        <f t="shared" si="0"/>
        <v>0.4880952380952381</v>
      </c>
      <c r="D45" s="29">
        <f t="shared" si="1"/>
        <v>0.6986381310057719</v>
      </c>
    </row>
    <row r="46" spans="1:4" ht="12.75">
      <c r="A46" s="54">
        <v>40</v>
      </c>
      <c r="B46" s="52">
        <v>69</v>
      </c>
      <c r="C46" s="29">
        <f t="shared" si="0"/>
        <v>0.47619047619047616</v>
      </c>
      <c r="D46" s="29">
        <f t="shared" si="1"/>
        <v>0.6900655593423543</v>
      </c>
    </row>
    <row r="47" spans="1:4" ht="12.75">
      <c r="A47" s="54">
        <v>39</v>
      </c>
      <c r="B47" s="52">
        <v>68</v>
      </c>
      <c r="C47" s="29">
        <f t="shared" si="0"/>
        <v>0.4642857142857143</v>
      </c>
      <c r="D47" s="29">
        <f t="shared" si="1"/>
        <v>0.6813851438692469</v>
      </c>
    </row>
    <row r="48" spans="1:4" ht="12.75">
      <c r="A48" s="54">
        <v>38</v>
      </c>
      <c r="B48" s="52">
        <v>67</v>
      </c>
      <c r="C48" s="29">
        <f t="shared" si="0"/>
        <v>0.4523809523809524</v>
      </c>
      <c r="D48" s="29">
        <f t="shared" si="1"/>
        <v>0.6725927091345493</v>
      </c>
    </row>
    <row r="49" spans="1:4" ht="12.75">
      <c r="A49" s="54">
        <v>37</v>
      </c>
      <c r="B49" s="52">
        <v>66</v>
      </c>
      <c r="C49" s="29">
        <f t="shared" si="0"/>
        <v>0.44047619047619047</v>
      </c>
      <c r="D49" s="29">
        <f t="shared" si="1"/>
        <v>0.6636838030841121</v>
      </c>
    </row>
    <row r="50" spans="1:4" ht="13.5" thickBot="1">
      <c r="A50" s="55">
        <v>36</v>
      </c>
      <c r="B50" s="53">
        <v>65</v>
      </c>
      <c r="C50" s="29">
        <f t="shared" si="0"/>
        <v>0.42857142857142855</v>
      </c>
      <c r="D50" s="29">
        <f t="shared" si="1"/>
        <v>0.6546536707079771</v>
      </c>
    </row>
    <row r="51" spans="1:4" ht="13.5" thickTop="1">
      <c r="A51" s="54">
        <v>35</v>
      </c>
      <c r="B51" s="52">
        <v>64</v>
      </c>
      <c r="C51" s="29">
        <f t="shared" si="0"/>
        <v>0.4166666666666667</v>
      </c>
      <c r="D51" s="29">
        <f t="shared" si="1"/>
        <v>0.6454972243679028</v>
      </c>
    </row>
    <row r="52" spans="1:4" ht="12.75">
      <c r="A52" s="54">
        <v>34</v>
      </c>
      <c r="B52" s="52">
        <v>63</v>
      </c>
      <c r="C52" s="29">
        <f t="shared" si="0"/>
        <v>0.40476190476190477</v>
      </c>
      <c r="D52" s="29">
        <f t="shared" si="1"/>
        <v>0.6362090102803518</v>
      </c>
    </row>
    <row r="53" spans="1:4" ht="13.5" thickBot="1">
      <c r="A53" s="54">
        <v>33</v>
      </c>
      <c r="B53" s="52">
        <v>62</v>
      </c>
      <c r="C53" s="30">
        <f t="shared" si="0"/>
        <v>0.39285714285714285</v>
      </c>
      <c r="D53" s="30">
        <f t="shared" si="1"/>
        <v>0.6267831705280087</v>
      </c>
    </row>
    <row r="54" spans="1:4" ht="13.5" thickTop="1">
      <c r="A54" s="54">
        <v>32</v>
      </c>
      <c r="B54" s="52">
        <v>61</v>
      </c>
      <c r="C54" s="29">
        <f t="shared" si="0"/>
        <v>0.38095238095238093</v>
      </c>
      <c r="D54" s="29">
        <f t="shared" si="1"/>
        <v>0.6172133998483676</v>
      </c>
    </row>
    <row r="55" spans="1:4" ht="12.75">
      <c r="A55" s="54">
        <v>31</v>
      </c>
      <c r="B55" s="52">
        <v>60</v>
      </c>
      <c r="C55" s="29">
        <f t="shared" si="0"/>
        <v>0.36904761904761907</v>
      </c>
      <c r="D55" s="29">
        <f t="shared" si="1"/>
        <v>0.6074928962939559</v>
      </c>
    </row>
    <row r="56" spans="1:4" ht="12.75">
      <c r="A56" s="54">
        <v>30</v>
      </c>
      <c r="B56" s="52">
        <v>59</v>
      </c>
      <c r="C56" s="29">
        <f t="shared" si="0"/>
        <v>0.35714285714285715</v>
      </c>
      <c r="D56" s="29">
        <f t="shared" si="1"/>
        <v>0.5976143046671968</v>
      </c>
    </row>
    <row r="57" spans="1:4" ht="12.75">
      <c r="A57" s="54">
        <v>29</v>
      </c>
      <c r="B57" s="52">
        <v>58</v>
      </c>
      <c r="C57" s="29">
        <f t="shared" si="0"/>
        <v>0.34523809523809523</v>
      </c>
      <c r="D57" s="29">
        <f t="shared" si="1"/>
        <v>0.5875696513930031</v>
      </c>
    </row>
    <row r="58" spans="1:4" ht="12.75">
      <c r="A58" s="54">
        <v>28</v>
      </c>
      <c r="B58" s="52">
        <v>56</v>
      </c>
      <c r="C58" s="29">
        <f t="shared" si="0"/>
        <v>0.3333333333333333</v>
      </c>
      <c r="D58" s="29">
        <f t="shared" si="1"/>
        <v>0.5773502691896257</v>
      </c>
    </row>
    <row r="59" spans="1:4" ht="12.75">
      <c r="A59" s="54">
        <v>27</v>
      </c>
      <c r="B59" s="52">
        <v>55</v>
      </c>
      <c r="C59" s="29">
        <f t="shared" si="0"/>
        <v>0.32142857142857145</v>
      </c>
      <c r="D59" s="29">
        <f t="shared" si="1"/>
        <v>0.5669467095138409</v>
      </c>
    </row>
    <row r="60" spans="1:4" ht="12.75">
      <c r="A60" s="54">
        <v>26</v>
      </c>
      <c r="B60" s="52">
        <v>54</v>
      </c>
      <c r="C60" s="29">
        <f t="shared" si="0"/>
        <v>0.30952380952380953</v>
      </c>
      <c r="D60" s="29">
        <f t="shared" si="1"/>
        <v>0.5563486402641868</v>
      </c>
    </row>
    <row r="61" spans="1:4" ht="12.75">
      <c r="A61" s="54">
        <v>25</v>
      </c>
      <c r="B61" s="52">
        <v>53</v>
      </c>
      <c r="C61" s="29">
        <f t="shared" si="0"/>
        <v>0.2976190476190476</v>
      </c>
      <c r="D61" s="29">
        <f t="shared" si="1"/>
        <v>0.5455447255899809</v>
      </c>
    </row>
    <row r="62" spans="1:4" ht="12.75">
      <c r="A62" s="54">
        <v>24</v>
      </c>
      <c r="B62" s="52">
        <v>51</v>
      </c>
      <c r="C62" s="29">
        <f t="shared" si="0"/>
        <v>0.2857142857142857</v>
      </c>
      <c r="D62" s="29">
        <f t="shared" si="1"/>
        <v>0.5345224838248488</v>
      </c>
    </row>
    <row r="63" spans="1:4" ht="12.75">
      <c r="A63" s="54">
        <v>23</v>
      </c>
      <c r="B63" s="52">
        <v>50</v>
      </c>
      <c r="C63" s="29">
        <f t="shared" si="0"/>
        <v>0.27380952380952384</v>
      </c>
      <c r="D63" s="29">
        <f t="shared" si="1"/>
        <v>0.5232681184722836</v>
      </c>
    </row>
    <row r="64" spans="1:4" ht="12.75">
      <c r="A64" s="54">
        <v>22</v>
      </c>
      <c r="B64" s="52">
        <v>48</v>
      </c>
      <c r="C64" s="29">
        <f t="shared" si="0"/>
        <v>0.2619047619047619</v>
      </c>
      <c r="D64" s="29">
        <f t="shared" si="1"/>
        <v>0.511766315719159</v>
      </c>
    </row>
    <row r="65" spans="1:4" ht="12.75">
      <c r="A65" s="54">
        <v>21</v>
      </c>
      <c r="B65" s="52">
        <v>47</v>
      </c>
      <c r="C65" s="29">
        <f t="shared" si="0"/>
        <v>0.25</v>
      </c>
      <c r="D65" s="29">
        <f t="shared" si="1"/>
        <v>0.5</v>
      </c>
    </row>
    <row r="66" spans="1:4" ht="12.75">
      <c r="A66" s="54">
        <v>20</v>
      </c>
      <c r="B66" s="52">
        <v>45</v>
      </c>
      <c r="C66" s="29">
        <f t="shared" si="0"/>
        <v>0.23809523809523808</v>
      </c>
      <c r="D66" s="29">
        <f t="shared" si="1"/>
        <v>0.4879500364742666</v>
      </c>
    </row>
    <row r="67" spans="1:4" ht="12.75">
      <c r="A67" s="54">
        <v>19</v>
      </c>
      <c r="B67" s="52">
        <v>44</v>
      </c>
      <c r="C67" s="29">
        <f aca="true" t="shared" si="2" ref="C67:C86">A67/84</f>
        <v>0.2261904761904762</v>
      </c>
      <c r="D67" s="29">
        <f aca="true" t="shared" si="3" ref="D67:D86">SQRT(C67)</f>
        <v>0.47559486560567094</v>
      </c>
    </row>
    <row r="68" spans="1:4" ht="12.75">
      <c r="A68" s="54">
        <v>18</v>
      </c>
      <c r="B68" s="52">
        <v>42</v>
      </c>
      <c r="C68" s="29">
        <f t="shared" si="2"/>
        <v>0.21428571428571427</v>
      </c>
      <c r="D68" s="29">
        <f t="shared" si="3"/>
        <v>0.4629100498862757</v>
      </c>
    </row>
    <row r="69" spans="1:4" ht="12.75">
      <c r="A69" s="54">
        <v>17</v>
      </c>
      <c r="B69" s="52">
        <v>40</v>
      </c>
      <c r="C69" s="29">
        <f t="shared" si="2"/>
        <v>0.20238095238095238</v>
      </c>
      <c r="D69" s="29">
        <f t="shared" si="3"/>
        <v>0.4498677054212187</v>
      </c>
    </row>
    <row r="70" spans="1:4" ht="12.75">
      <c r="A70" s="54">
        <v>16</v>
      </c>
      <c r="B70" s="52">
        <v>38</v>
      </c>
      <c r="C70" s="29">
        <f t="shared" si="2"/>
        <v>0.19047619047619047</v>
      </c>
      <c r="D70" s="29">
        <f t="shared" si="3"/>
        <v>0.4364357804719847</v>
      </c>
    </row>
    <row r="71" spans="1:4" ht="12.75">
      <c r="A71" s="54">
        <v>15</v>
      </c>
      <c r="B71" s="52">
        <v>37</v>
      </c>
      <c r="C71" s="29">
        <f t="shared" si="2"/>
        <v>0.17857142857142858</v>
      </c>
      <c r="D71" s="29">
        <f t="shared" si="3"/>
        <v>0.4225771273642583</v>
      </c>
    </row>
    <row r="72" spans="1:4" ht="12.75">
      <c r="A72" s="54">
        <v>14</v>
      </c>
      <c r="B72" s="52">
        <v>35</v>
      </c>
      <c r="C72" s="29">
        <f t="shared" si="2"/>
        <v>0.16666666666666666</v>
      </c>
      <c r="D72" s="29">
        <f t="shared" si="3"/>
        <v>0.408248290463863</v>
      </c>
    </row>
    <row r="73" spans="1:4" ht="12.75">
      <c r="A73" s="54">
        <v>13</v>
      </c>
      <c r="B73" s="52">
        <v>33</v>
      </c>
      <c r="C73" s="29">
        <f t="shared" si="2"/>
        <v>0.15476190476190477</v>
      </c>
      <c r="D73" s="29">
        <f t="shared" si="3"/>
        <v>0.3933978962347216</v>
      </c>
    </row>
    <row r="74" spans="1:4" ht="12.75">
      <c r="A74" s="54">
        <v>12</v>
      </c>
      <c r="B74" s="52">
        <v>31</v>
      </c>
      <c r="C74" s="29">
        <f t="shared" si="2"/>
        <v>0.14285714285714285</v>
      </c>
      <c r="D74" s="29">
        <f t="shared" si="3"/>
        <v>0.3779644730092272</v>
      </c>
    </row>
    <row r="75" spans="1:4" ht="12.75">
      <c r="A75" s="54">
        <v>11</v>
      </c>
      <c r="B75" s="52">
        <v>29</v>
      </c>
      <c r="C75" s="29">
        <f t="shared" si="2"/>
        <v>0.13095238095238096</v>
      </c>
      <c r="D75" s="29">
        <f t="shared" si="3"/>
        <v>0.36187343222787294</v>
      </c>
    </row>
    <row r="76" spans="1:4" ht="12.75">
      <c r="A76" s="54">
        <v>10</v>
      </c>
      <c r="B76" s="52">
        <v>27</v>
      </c>
      <c r="C76" s="29">
        <f t="shared" si="2"/>
        <v>0.11904761904761904</v>
      </c>
      <c r="D76" s="29">
        <f t="shared" si="3"/>
        <v>0.3450327796711771</v>
      </c>
    </row>
    <row r="77" spans="1:4" ht="12.75">
      <c r="A77" s="54">
        <v>9</v>
      </c>
      <c r="B77" s="52">
        <v>25</v>
      </c>
      <c r="C77" s="29">
        <f t="shared" si="2"/>
        <v>0.10714285714285714</v>
      </c>
      <c r="D77" s="29">
        <f t="shared" si="3"/>
        <v>0.32732683535398854</v>
      </c>
    </row>
    <row r="78" spans="1:4" ht="12.75">
      <c r="A78" s="54">
        <v>8</v>
      </c>
      <c r="B78" s="52">
        <v>22</v>
      </c>
      <c r="C78" s="29">
        <f t="shared" si="2"/>
        <v>0.09523809523809523</v>
      </c>
      <c r="D78" s="29">
        <f t="shared" si="3"/>
        <v>0.3086066999241838</v>
      </c>
    </row>
    <row r="79" spans="1:4" ht="12.75">
      <c r="A79" s="54">
        <v>7</v>
      </c>
      <c r="B79" s="52">
        <v>20</v>
      </c>
      <c r="C79" s="29">
        <f t="shared" si="2"/>
        <v>0.08333333333333333</v>
      </c>
      <c r="D79" s="29">
        <f t="shared" si="3"/>
        <v>0.28867513459481287</v>
      </c>
    </row>
    <row r="80" spans="1:4" ht="12.75">
      <c r="A80" s="54">
        <v>6</v>
      </c>
      <c r="B80" s="52">
        <v>18</v>
      </c>
      <c r="C80" s="29">
        <f t="shared" si="2"/>
        <v>0.07142857142857142</v>
      </c>
      <c r="D80" s="29">
        <f t="shared" si="3"/>
        <v>0.2672612419124244</v>
      </c>
    </row>
    <row r="81" spans="1:4" ht="12.75">
      <c r="A81" s="54">
        <v>5</v>
      </c>
      <c r="B81" s="52">
        <v>15</v>
      </c>
      <c r="C81" s="29">
        <f t="shared" si="2"/>
        <v>0.05952380952380952</v>
      </c>
      <c r="D81" s="29">
        <f t="shared" si="3"/>
        <v>0.2439750182371333</v>
      </c>
    </row>
    <row r="82" spans="1:4" ht="12.75">
      <c r="A82" s="54">
        <v>4</v>
      </c>
      <c r="B82" s="52">
        <v>12</v>
      </c>
      <c r="C82" s="29">
        <f t="shared" si="2"/>
        <v>0.047619047619047616</v>
      </c>
      <c r="D82" s="29">
        <f t="shared" si="3"/>
        <v>0.21821789023599236</v>
      </c>
    </row>
    <row r="83" spans="1:4" ht="12.75">
      <c r="A83" s="54">
        <v>3</v>
      </c>
      <c r="B83" s="52">
        <v>10</v>
      </c>
      <c r="C83" s="29">
        <f t="shared" si="2"/>
        <v>0.03571428571428571</v>
      </c>
      <c r="D83" s="29">
        <f t="shared" si="3"/>
        <v>0.1889822365046136</v>
      </c>
    </row>
    <row r="84" spans="1:4" ht="12.75">
      <c r="A84" s="54">
        <v>2</v>
      </c>
      <c r="B84" s="52">
        <v>7</v>
      </c>
      <c r="C84" s="29">
        <f t="shared" si="2"/>
        <v>0.023809523809523808</v>
      </c>
      <c r="D84" s="29">
        <f t="shared" si="3"/>
        <v>0.1543033499620919</v>
      </c>
    </row>
    <row r="85" spans="1:4" ht="12.75">
      <c r="A85" s="54">
        <v>1</v>
      </c>
      <c r="B85" s="52">
        <v>4</v>
      </c>
      <c r="C85" s="29">
        <f t="shared" si="2"/>
        <v>0.011904761904761904</v>
      </c>
      <c r="D85" s="29">
        <f t="shared" si="3"/>
        <v>0.10910894511799618</v>
      </c>
    </row>
    <row r="86" spans="1:4" ht="12.75">
      <c r="A86" s="54">
        <v>0</v>
      </c>
      <c r="B86" s="52">
        <v>0</v>
      </c>
      <c r="C86" s="29">
        <f t="shared" si="2"/>
        <v>0</v>
      </c>
      <c r="D86" s="29">
        <f t="shared" si="3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29.00390625" style="0" bestFit="1" customWidth="1"/>
    <col min="2" max="9" width="3.00390625" style="0" customWidth="1"/>
    <col min="10" max="10" width="29.00390625" style="0" hidden="1" customWidth="1"/>
    <col min="11" max="11" width="2.00390625" style="0" customWidth="1"/>
    <col min="12" max="19" width="4.7109375" style="0" customWidth="1"/>
    <col min="20" max="20" width="2.140625" style="0" customWidth="1"/>
    <col min="21" max="21" width="5.7109375" style="0" bestFit="1" customWidth="1"/>
  </cols>
  <sheetData>
    <row r="1" spans="1:21" ht="12.75">
      <c r="A1" s="15" t="s">
        <v>13</v>
      </c>
      <c r="B1" s="16" t="s">
        <v>21</v>
      </c>
      <c r="C1" s="17"/>
      <c r="D1" s="17"/>
      <c r="E1" s="17"/>
      <c r="F1" s="17"/>
      <c r="G1" s="17"/>
      <c r="H1" s="17"/>
      <c r="I1" s="18"/>
      <c r="J1" s="23" t="s">
        <v>34</v>
      </c>
      <c r="L1" s="16" t="s">
        <v>22</v>
      </c>
      <c r="M1" s="17"/>
      <c r="N1" s="17"/>
      <c r="O1" s="17"/>
      <c r="P1" s="17"/>
      <c r="Q1" s="17"/>
      <c r="R1" s="17"/>
      <c r="S1" s="18"/>
      <c r="U1" s="20" t="s">
        <v>10</v>
      </c>
    </row>
    <row r="3" spans="1:21" ht="12.75">
      <c r="A3" t="s">
        <v>14</v>
      </c>
      <c r="B3" s="14">
        <v>3</v>
      </c>
      <c r="C3" s="14">
        <v>16</v>
      </c>
      <c r="D3" s="14">
        <v>23</v>
      </c>
      <c r="E3" s="14"/>
      <c r="F3" s="14"/>
      <c r="G3" s="14"/>
      <c r="H3" s="14"/>
      <c r="I3" s="14"/>
      <c r="J3" t="str">
        <f>A3</f>
        <v>Mathematical Reasoning</v>
      </c>
      <c r="L3" s="22" t="e">
        <f ca="1">IF(ISBLANK(B3),"",INDIRECT(ADDRESS(PercentCorrectRow,IF(Map!B3&lt;=30,Map!B3+5,Map!B3+37),,,"Scores")))</f>
        <v>#DIV/0!</v>
      </c>
      <c r="M3" s="22" t="e">
        <f ca="1">IF(ISBLANK(C3),"",INDIRECT(ADDRESS(PercentCorrectRow,IF(Map!C3&lt;=30,Map!C3+5,Map!C3+37),,,"Scores")))</f>
        <v>#DIV/0!</v>
      </c>
      <c r="N3" s="22" t="e">
        <f ca="1">IF(ISBLANK(D3),"",INDIRECT(ADDRESS(PercentCorrectRow,IF(Map!D3&lt;=30,Map!D3+5,Map!D3+37),,,"Scores")))</f>
        <v>#DIV/0!</v>
      </c>
      <c r="O3" s="22">
        <f ca="1">IF(ISBLANK(E3),"",INDIRECT(ADDRESS(PercentCorrectRow,IF(Map!E3&lt;=30,Map!E3+5,Map!E3+37),,,"Scores")))</f>
      </c>
      <c r="P3" s="22">
        <f ca="1">IF(ISBLANK(F3),"",INDIRECT(ADDRESS(PercentCorrectRow,IF(Map!F3&lt;=30,Map!F3+5,Map!F3+37),,,"Scores")))</f>
      </c>
      <c r="Q3" s="22">
        <f ca="1">IF(ISBLANK(G3),"",INDIRECT(ADDRESS(PercentCorrectRow,IF(Map!G3&lt;=30,Map!G3+5,Map!G3+37),,,"Scores")))</f>
      </c>
      <c r="R3" s="22">
        <f ca="1">IF(ISBLANK(H3),"",INDIRECT(ADDRESS(PercentCorrectRow,IF(Map!H3&lt;=30,Map!H3+5,Map!H3+37),,,"Scores")))</f>
      </c>
      <c r="S3" s="22">
        <f ca="1">IF(ISBLANK(I3),"",INDIRECT(ADDRESS(PercentCorrectRow,IF(Map!I3&lt;=30,Map!I3+5,Map!I3+37),,,"Scores")))</f>
      </c>
      <c r="U3" s="19" t="e">
        <f>AVERAGE(L3:S3)</f>
        <v>#DIV/0!</v>
      </c>
    </row>
    <row r="4" spans="1:21" ht="12.75">
      <c r="A4" t="s">
        <v>16</v>
      </c>
      <c r="B4" s="14">
        <v>15</v>
      </c>
      <c r="C4" s="14">
        <v>27</v>
      </c>
      <c r="D4" s="14">
        <v>28</v>
      </c>
      <c r="E4" s="14">
        <v>35</v>
      </c>
      <c r="F4" s="14"/>
      <c r="G4" s="14"/>
      <c r="H4" s="14"/>
      <c r="I4" s="14"/>
      <c r="J4" t="str">
        <f aca="true" t="shared" si="0" ref="J4:J9">A4</f>
        <v>Number &amp; Numeration</v>
      </c>
      <c r="L4" s="22" t="e">
        <f ca="1">IF(ISBLANK(B4),"",INDIRECT(ADDRESS(PercentCorrectRow,IF(Map!B4&lt;=30,Map!B4+5,Map!B4+37),,,"Scores")))</f>
        <v>#DIV/0!</v>
      </c>
      <c r="M4" s="22" t="e">
        <f ca="1">IF(ISBLANK(C4),"",INDIRECT(ADDRESS(PercentCorrectRow,IF(Map!C4&lt;=30,Map!C4+5,Map!C4+37),,,"Scores")))</f>
        <v>#DIV/0!</v>
      </c>
      <c r="N4" s="22" t="e">
        <f ca="1">IF(ISBLANK(D4),"",INDIRECT(ADDRESS(PercentCorrectRow,IF(Map!D4&lt;=30,Map!D4+5,Map!D4+37),,,"Scores")))</f>
        <v>#DIV/0!</v>
      </c>
      <c r="O4" s="22" t="e">
        <f ca="1">IF(ISBLANK(E4),"",INDIRECT(ADDRESS(PercentCorrectRow,IF(Map!E4&lt;=30,Map!E4+5,Map!E4+37),,,"Scores")))</f>
        <v>#DIV/0!</v>
      </c>
      <c r="P4" s="22">
        <f ca="1">IF(ISBLANK(F4),"",INDIRECT(ADDRESS(PercentCorrectRow,IF(Map!F4&lt;=30,Map!F4+5,Map!F4+37),,,"Scores")))</f>
      </c>
      <c r="Q4" s="22">
        <f ca="1">IF(ISBLANK(G4),"",INDIRECT(ADDRESS(PercentCorrectRow,IF(Map!G4&lt;=30,Map!G4+5,Map!G4+37),,,"Scores")))</f>
      </c>
      <c r="R4" s="22">
        <f ca="1">IF(ISBLANK(H4),"",INDIRECT(ADDRESS(PercentCorrectRow,IF(Map!H4&lt;=30,Map!H4+5,Map!H4+37),,,"Scores")))</f>
      </c>
      <c r="S4" s="22">
        <f ca="1">IF(ISBLANK(I4),"",INDIRECT(ADDRESS(PercentCorrectRow,IF(Map!I4&lt;=30,Map!I4+5,Map!I4+37),,,"Scores")))</f>
      </c>
      <c r="U4" s="19" t="e">
        <f aca="true" t="shared" si="1" ref="U4:U9">AVERAGE(L4:S4)</f>
        <v>#DIV/0!</v>
      </c>
    </row>
    <row r="5" spans="1:21" ht="12.75">
      <c r="A5" t="s">
        <v>15</v>
      </c>
      <c r="B5" s="14">
        <v>5</v>
      </c>
      <c r="C5" s="14">
        <v>7</v>
      </c>
      <c r="D5" s="14">
        <v>8</v>
      </c>
      <c r="E5" s="14">
        <v>11</v>
      </c>
      <c r="F5" s="14">
        <v>12</v>
      </c>
      <c r="G5" s="14">
        <v>17</v>
      </c>
      <c r="H5" s="14">
        <v>26</v>
      </c>
      <c r="I5" s="14">
        <v>37</v>
      </c>
      <c r="J5" t="str">
        <f t="shared" si="0"/>
        <v>Operations</v>
      </c>
      <c r="L5" s="22" t="e">
        <f ca="1">IF(ISBLANK(B5),"",INDIRECT(ADDRESS(PercentCorrectRow,IF(Map!B5&lt;=30,Map!B5+5,Map!B5+37),,,"Scores")))</f>
        <v>#DIV/0!</v>
      </c>
      <c r="M5" s="22" t="e">
        <f ca="1">IF(ISBLANK(C5),"",INDIRECT(ADDRESS(PercentCorrectRow,IF(Map!C5&lt;=30,Map!C5+5,Map!C5+37),,,"Scores")))</f>
        <v>#DIV/0!</v>
      </c>
      <c r="N5" s="22" t="e">
        <f ca="1">IF(ISBLANK(D5),"",INDIRECT(ADDRESS(PercentCorrectRow,IF(Map!D5&lt;=30,Map!D5+5,Map!D5+37),,,"Scores")))</f>
        <v>#DIV/0!</v>
      </c>
      <c r="O5" s="22" t="e">
        <f ca="1">IF(ISBLANK(E5),"",INDIRECT(ADDRESS(PercentCorrectRow,IF(Map!E5&lt;=30,Map!E5+5,Map!E5+37),,,"Scores")))</f>
        <v>#DIV/0!</v>
      </c>
      <c r="P5" s="22" t="e">
        <f ca="1">IF(ISBLANK(F5),"",INDIRECT(ADDRESS(PercentCorrectRow,IF(Map!F5&lt;=30,Map!F5+5,Map!F5+37),,,"Scores")))</f>
        <v>#DIV/0!</v>
      </c>
      <c r="Q5" s="22" t="e">
        <f ca="1">IF(ISBLANK(G5),"",INDIRECT(ADDRESS(PercentCorrectRow,IF(Map!G5&lt;=30,Map!G5+5,Map!G5+37),,,"Scores")))</f>
        <v>#DIV/0!</v>
      </c>
      <c r="R5" s="22" t="e">
        <f ca="1">IF(ISBLANK(H5),"",INDIRECT(ADDRESS(PercentCorrectRow,IF(Map!H5&lt;=30,Map!H5+5,Map!H5+37),,,"Scores")))</f>
        <v>#DIV/0!</v>
      </c>
      <c r="S5" s="22" t="e">
        <f ca="1">IF(ISBLANK(I5),"",INDIRECT(ADDRESS(PercentCorrectRow,IF(Map!I5&lt;=30,Map!I5+5,Map!I5+37),,,"Scores")))</f>
        <v>#DIV/0!</v>
      </c>
      <c r="U5" s="19" t="e">
        <f t="shared" si="1"/>
        <v>#DIV/0!</v>
      </c>
    </row>
    <row r="6" spans="1:21" ht="12.75">
      <c r="A6" t="s">
        <v>17</v>
      </c>
      <c r="B6" s="14">
        <v>2</v>
      </c>
      <c r="C6" s="14">
        <v>6</v>
      </c>
      <c r="D6" s="14">
        <v>19</v>
      </c>
      <c r="E6" s="14">
        <v>25</v>
      </c>
      <c r="F6" s="14">
        <v>31</v>
      </c>
      <c r="G6" s="14">
        <v>36</v>
      </c>
      <c r="H6" s="14">
        <v>38</v>
      </c>
      <c r="I6" s="14"/>
      <c r="J6" t="str">
        <f t="shared" si="0"/>
        <v>Modeling/Multiple Representation</v>
      </c>
      <c r="L6" s="22" t="e">
        <f ca="1">IF(ISBLANK(B6),"",INDIRECT(ADDRESS(PercentCorrectRow,IF(Map!B6&lt;=30,Map!B6+5,Map!B6+37),,,"Scores")))</f>
        <v>#DIV/0!</v>
      </c>
      <c r="M6" s="22" t="e">
        <f ca="1">IF(ISBLANK(C6),"",INDIRECT(ADDRESS(PercentCorrectRow,IF(Map!C6&lt;=30,Map!C6+5,Map!C6+37),,,"Scores")))</f>
        <v>#DIV/0!</v>
      </c>
      <c r="N6" s="22" t="e">
        <f ca="1">IF(ISBLANK(D6),"",INDIRECT(ADDRESS(PercentCorrectRow,IF(Map!D6&lt;=30,Map!D6+5,Map!D6+37),,,"Scores")))</f>
        <v>#DIV/0!</v>
      </c>
      <c r="O6" s="22" t="e">
        <f ca="1">IF(ISBLANK(E6),"",INDIRECT(ADDRESS(PercentCorrectRow,IF(Map!E6&lt;=30,Map!E6+5,Map!E6+37),,,"Scores")))</f>
        <v>#DIV/0!</v>
      </c>
      <c r="P6" s="22" t="e">
        <f ca="1">IF(ISBLANK(F6),"",INDIRECT(ADDRESS(PercentCorrectRow,IF(Map!F6&lt;=30,Map!F6+5,Map!F6+37),,,"Scores")))</f>
        <v>#DIV/0!</v>
      </c>
      <c r="Q6" s="22" t="e">
        <f ca="1">IF(ISBLANK(G6),"",INDIRECT(ADDRESS(PercentCorrectRow,IF(Map!G6&lt;=30,Map!G6+5,Map!G6+37),,,"Scores")))</f>
        <v>#DIV/0!</v>
      </c>
      <c r="R6" s="22" t="e">
        <f ca="1">IF(ISBLANK(H6),"",INDIRECT(ADDRESS(PercentCorrectRow,IF(Map!H6&lt;=30,Map!H6+5,Map!H6+37),,,"Scores")))</f>
        <v>#DIV/0!</v>
      </c>
      <c r="S6" s="22">
        <f ca="1">IF(ISBLANK(I6),"",INDIRECT(ADDRESS(PercentCorrectRow,IF(Map!I6&lt;=30,Map!I6+5,Map!I6+37),,,"Scores")))</f>
      </c>
      <c r="U6" s="19" t="e">
        <f t="shared" si="1"/>
        <v>#DIV/0!</v>
      </c>
    </row>
    <row r="7" spans="1:21" ht="12.75">
      <c r="A7" t="s">
        <v>18</v>
      </c>
      <c r="B7" s="14">
        <v>1</v>
      </c>
      <c r="C7" s="14">
        <v>18</v>
      </c>
      <c r="D7" s="14">
        <v>20</v>
      </c>
      <c r="E7" s="14">
        <v>22</v>
      </c>
      <c r="F7" s="14">
        <v>29</v>
      </c>
      <c r="G7" s="14">
        <v>30</v>
      </c>
      <c r="H7" s="14">
        <v>32</v>
      </c>
      <c r="I7" s="14">
        <v>33</v>
      </c>
      <c r="J7" t="str">
        <f t="shared" si="0"/>
        <v>Measurement</v>
      </c>
      <c r="L7" s="22" t="e">
        <f ca="1">IF(ISBLANK(B7),"",INDIRECT(ADDRESS(PercentCorrectRow,IF(Map!B7&lt;=30,Map!B7+5,Map!B7+37),,,"Scores")))</f>
        <v>#DIV/0!</v>
      </c>
      <c r="M7" s="22" t="e">
        <f ca="1">IF(ISBLANK(C7),"",INDIRECT(ADDRESS(PercentCorrectRow,IF(Map!C7&lt;=30,Map!C7+5,Map!C7+37),,,"Scores")))</f>
        <v>#DIV/0!</v>
      </c>
      <c r="N7" s="22" t="e">
        <f ca="1">IF(ISBLANK(D7),"",INDIRECT(ADDRESS(PercentCorrectRow,IF(Map!D7&lt;=30,Map!D7+5,Map!D7+37),,,"Scores")))</f>
        <v>#DIV/0!</v>
      </c>
      <c r="O7" s="22" t="e">
        <f ca="1">IF(ISBLANK(E7),"",INDIRECT(ADDRESS(PercentCorrectRow,IF(Map!E7&lt;=30,Map!E7+5,Map!E7+37),,,"Scores")))</f>
        <v>#DIV/0!</v>
      </c>
      <c r="P7" s="22" t="e">
        <f ca="1">IF(ISBLANK(F7),"",INDIRECT(ADDRESS(PercentCorrectRow,IF(Map!F7&lt;=30,Map!F7+5,Map!F7+37),,,"Scores")))</f>
        <v>#DIV/0!</v>
      </c>
      <c r="Q7" s="22" t="e">
        <f ca="1">IF(ISBLANK(G7),"",INDIRECT(ADDRESS(PercentCorrectRow,IF(Map!G7&lt;=30,Map!G7+5,Map!G7+37),,,"Scores")))</f>
        <v>#DIV/0!</v>
      </c>
      <c r="R7" s="22" t="e">
        <f ca="1">IF(ISBLANK(H7),"",INDIRECT(ADDRESS(PercentCorrectRow,IF(Map!H7&lt;=30,Map!H7+5,Map!H7+37),,,"Scores")))</f>
        <v>#DIV/0!</v>
      </c>
      <c r="S7" s="22" t="e">
        <f ca="1">IF(ISBLANK(I7),"",INDIRECT(ADDRESS(PercentCorrectRow,IF(Map!I7&lt;=30,Map!I7+5,Map!I7+37),,,"Scores")))</f>
        <v>#DIV/0!</v>
      </c>
      <c r="U7" s="19" t="e">
        <f t="shared" si="1"/>
        <v>#DIV/0!</v>
      </c>
    </row>
    <row r="8" spans="1:21" ht="12.75">
      <c r="A8" t="s">
        <v>19</v>
      </c>
      <c r="B8" s="14">
        <v>9</v>
      </c>
      <c r="C8" s="14">
        <v>14</v>
      </c>
      <c r="D8" s="14">
        <v>21</v>
      </c>
      <c r="E8" s="14"/>
      <c r="F8" s="14"/>
      <c r="G8" s="14"/>
      <c r="H8" s="14"/>
      <c r="I8" s="14"/>
      <c r="J8" t="str">
        <f t="shared" si="0"/>
        <v>Uncertainty</v>
      </c>
      <c r="L8" s="22" t="e">
        <f ca="1">IF(ISBLANK(B8),"",INDIRECT(ADDRESS(PercentCorrectRow,IF(Map!B8&lt;=30,Map!B8+5,Map!B8+37),,,"Scores")))</f>
        <v>#DIV/0!</v>
      </c>
      <c r="M8" s="22" t="e">
        <f ca="1">IF(ISBLANK(C8),"",INDIRECT(ADDRESS(PercentCorrectRow,IF(Map!C8&lt;=30,Map!C8+5,Map!C8+37),,,"Scores")))</f>
        <v>#DIV/0!</v>
      </c>
      <c r="N8" s="22" t="e">
        <f ca="1">IF(ISBLANK(D8),"",INDIRECT(ADDRESS(PercentCorrectRow,IF(Map!D8&lt;=30,Map!D8+5,Map!D8+37),,,"Scores")))</f>
        <v>#DIV/0!</v>
      </c>
      <c r="O8" s="22">
        <f ca="1">IF(ISBLANK(E8),"",INDIRECT(ADDRESS(PercentCorrectRow,IF(Map!E8&lt;=30,Map!E8+5,Map!E8+37),,,"Scores")))</f>
      </c>
      <c r="P8" s="22">
        <f ca="1">IF(ISBLANK(F8),"",INDIRECT(ADDRESS(PercentCorrectRow,IF(Map!F8&lt;=30,Map!F8+5,Map!F8+37),,,"Scores")))</f>
      </c>
      <c r="Q8" s="22">
        <f ca="1">IF(ISBLANK(G8),"",INDIRECT(ADDRESS(PercentCorrectRow,IF(Map!G8&lt;=30,Map!G8+5,Map!G8+37),,,"Scores")))</f>
      </c>
      <c r="R8" s="22">
        <f ca="1">IF(ISBLANK(H8),"",INDIRECT(ADDRESS(PercentCorrectRow,IF(Map!H8&lt;=30,Map!H8+5,Map!H8+37),,,"Scores")))</f>
      </c>
      <c r="S8" s="22">
        <f ca="1">IF(ISBLANK(I8),"",INDIRECT(ADDRESS(PercentCorrectRow,IF(Map!I8&lt;=30,Map!I8+5,Map!I8+37),,,"Scores")))</f>
      </c>
      <c r="U8" s="19" t="e">
        <f t="shared" si="1"/>
        <v>#DIV/0!</v>
      </c>
    </row>
    <row r="9" spans="1:21" ht="12.75">
      <c r="A9" t="s">
        <v>20</v>
      </c>
      <c r="B9" s="14">
        <v>4</v>
      </c>
      <c r="C9" s="14">
        <v>10</v>
      </c>
      <c r="D9" s="14">
        <v>13</v>
      </c>
      <c r="E9" s="14">
        <v>24</v>
      </c>
      <c r="F9" s="14">
        <v>34</v>
      </c>
      <c r="G9" s="14">
        <v>39</v>
      </c>
      <c r="H9" s="14"/>
      <c r="I9" s="14"/>
      <c r="J9" t="str">
        <f t="shared" si="0"/>
        <v>Patterns/Functions</v>
      </c>
      <c r="L9" s="22" t="e">
        <f ca="1">IF(ISBLANK(B9),"",INDIRECT(ADDRESS(PercentCorrectRow,IF(Map!B9&lt;=30,Map!B9+5,Map!B9+37),,,"Scores")))</f>
        <v>#DIV/0!</v>
      </c>
      <c r="M9" s="22" t="e">
        <f ca="1">IF(ISBLANK(C9),"",INDIRECT(ADDRESS(PercentCorrectRow,IF(Map!C9&lt;=30,Map!C9+5,Map!C9+37),,,"Scores")))</f>
        <v>#DIV/0!</v>
      </c>
      <c r="N9" s="22" t="e">
        <f ca="1">IF(ISBLANK(D9),"",INDIRECT(ADDRESS(PercentCorrectRow,IF(Map!D9&lt;=30,Map!D9+5,Map!D9+37),,,"Scores")))</f>
        <v>#DIV/0!</v>
      </c>
      <c r="O9" s="22" t="e">
        <f ca="1">IF(ISBLANK(E9),"",INDIRECT(ADDRESS(PercentCorrectRow,IF(Map!E9&lt;=30,Map!E9+5,Map!E9+37),,,"Scores")))</f>
        <v>#DIV/0!</v>
      </c>
      <c r="P9" s="22" t="e">
        <f ca="1">IF(ISBLANK(F9),"",INDIRECT(ADDRESS(PercentCorrectRow,IF(Map!F9&lt;=30,Map!F9+5,Map!F9+37),,,"Scores")))</f>
        <v>#DIV/0!</v>
      </c>
      <c r="Q9" s="22" t="e">
        <f ca="1">IF(ISBLANK(G9),"",INDIRECT(ADDRESS(PercentCorrectRow,IF(Map!G9&lt;=30,Map!G9+5,Map!G9+37),,,"Scores")))</f>
        <v>#DIV/0!</v>
      </c>
      <c r="R9" s="22">
        <f ca="1">IF(ISBLANK(H9),"",INDIRECT(ADDRESS(PercentCorrectRow,IF(Map!H9&lt;=30,Map!H9+5,Map!H9+37),,,"Scores")))</f>
      </c>
      <c r="S9" s="22">
        <f ca="1">IF(ISBLANK(I9),"",INDIRECT(ADDRESS(PercentCorrectRow,IF(Map!I9&lt;=30,Map!I9+5,Map!I9+37),,,"Scores")))</f>
      </c>
      <c r="U9" s="19" t="e">
        <f t="shared" si="1"/>
        <v>#DIV/0!</v>
      </c>
    </row>
    <row r="11" spans="1:2" ht="12.75">
      <c r="A11" t="s">
        <v>25</v>
      </c>
      <c r="B11">
        <f>ROW(Scores!F72)</f>
        <v>72</v>
      </c>
    </row>
  </sheetData>
  <conditionalFormatting sqref="L3:S9">
    <cfRule type="cellIs" priority="1" dxfId="4" operator="lessThanOrEqual" stopIfTrue="1">
      <formula>0.25</formula>
    </cfRule>
  </conditionalFormatting>
  <conditionalFormatting sqref="B3:J9">
    <cfRule type="cellIs" priority="2" dxfId="6" operator="lessThanOrEqual" stopIfTrue="1">
      <formula>30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9.57421875" style="0" bestFit="1" customWidth="1"/>
    <col min="3" max="10" width="9.140625" style="0" hidden="1" customWidth="1"/>
    <col min="11" max="11" width="29.00390625" style="0" bestFit="1" customWidth="1"/>
    <col min="13" max="13" width="28.140625" style="0" customWidth="1"/>
    <col min="14" max="14" width="5.7109375" style="0" bestFit="1" customWidth="1"/>
  </cols>
  <sheetData>
    <row r="1" spans="1:11" ht="12.75">
      <c r="A1" s="50" t="s">
        <v>30</v>
      </c>
      <c r="B1" s="50" t="s">
        <v>31</v>
      </c>
      <c r="K1" s="50" t="s">
        <v>32</v>
      </c>
    </row>
    <row r="2" spans="1:13" ht="12.75">
      <c r="A2" s="5">
        <v>1</v>
      </c>
      <c r="B2" s="12" t="e">
        <f ca="1">INDIRECT(ADDRESS(PercentCorrectRow,'MC Performance'!A2+5,,,"Scores"))</f>
        <v>#DIV/0!</v>
      </c>
      <c r="C2" t="str">
        <f>VLOOKUP($A2,Map!B:$J,12-COLUMN(),FALSE)</f>
        <v>Measurement</v>
      </c>
      <c r="D2" t="e">
        <f>VLOOKUP($A2,Map!C:$J,12-COLUMN(),FALSE)</f>
        <v>#N/A</v>
      </c>
      <c r="E2" t="e">
        <f>VLOOKUP($A2,Map!D:$J,12-COLUMN(),FALSE)</f>
        <v>#N/A</v>
      </c>
      <c r="F2" t="e">
        <f>VLOOKUP($A2,Map!E:$J,12-COLUMN(),FALSE)</f>
        <v>#N/A</v>
      </c>
      <c r="G2" t="e">
        <f>VLOOKUP($A2,Map!F:$J,12-COLUMN(),FALSE)</f>
        <v>#N/A</v>
      </c>
      <c r="H2" t="e">
        <f>VLOOKUP($A2,Map!G:$J,12-COLUMN(),FALSE)</f>
        <v>#N/A</v>
      </c>
      <c r="I2" t="e">
        <f>VLOOKUP($A2,Map!H:$J,12-COLUMN(),FALSE)</f>
        <v>#N/A</v>
      </c>
      <c r="J2" t="e">
        <f>VLOOKUP($A2,Map!I:$J,12-COLUMN(),FALSE)</f>
        <v>#N/A</v>
      </c>
      <c r="K2" t="str">
        <f>IF(ISNA(C2),IF(ISNA(D2),IF(ISNA(E2),IF(ISNA(F2),IF(ISNA(G2),IF(ISNA(H2),IF(ISNA(I2),J2,I2),H2),G2),F2),E2),D2),C2)</f>
        <v>Measurement</v>
      </c>
      <c r="M2" s="15" t="s">
        <v>26</v>
      </c>
    </row>
    <row r="3" spans="1:14" ht="12.75">
      <c r="A3" s="5">
        <v>2</v>
      </c>
      <c r="B3" s="12" t="e">
        <f ca="1">INDIRECT(ADDRESS(PercentCorrectRow,'MC Performance'!A3+5,,,"Scores"))</f>
        <v>#DIV/0!</v>
      </c>
      <c r="C3" t="str">
        <f>VLOOKUP($A3,Map!B:$J,12-COLUMN(),FALSE)</f>
        <v>Modeling/Multiple Representation</v>
      </c>
      <c r="D3" t="e">
        <f>VLOOKUP($A3,Map!C:$J,12-COLUMN(),FALSE)</f>
        <v>#N/A</v>
      </c>
      <c r="E3" t="e">
        <f>VLOOKUP($A3,Map!D:$J,12-COLUMN(),FALSE)</f>
        <v>#N/A</v>
      </c>
      <c r="F3" t="e">
        <f>VLOOKUP($A3,Map!E:$J,12-COLUMN(),FALSE)</f>
        <v>#N/A</v>
      </c>
      <c r="G3" t="e">
        <f>VLOOKUP($A3,Map!F:$J,12-COLUMN(),FALSE)</f>
        <v>#N/A</v>
      </c>
      <c r="H3" t="e">
        <f>VLOOKUP($A3,Map!G:$J,12-COLUMN(),FALSE)</f>
        <v>#N/A</v>
      </c>
      <c r="I3" t="e">
        <f>VLOOKUP($A3,Map!H:$J,12-COLUMN(),FALSE)</f>
        <v>#N/A</v>
      </c>
      <c r="J3" t="e">
        <f>VLOOKUP($A3,Map!I:$J,12-COLUMN(),FALSE)</f>
        <v>#N/A</v>
      </c>
      <c r="K3" t="str">
        <f aca="true" t="shared" si="0" ref="K3:K31">IF(ISNA(C3),IF(ISNA(D3),IF(ISNA(E3),IF(ISNA(F3),IF(ISNA(G3),IF(ISNA(H3),IF(ISNA(I3),J3,I3),H3),G3),F3),E3),D3),C3)</f>
        <v>Modeling/Multiple Representation</v>
      </c>
      <c r="M3" t="s">
        <v>14</v>
      </c>
      <c r="N3" s="24" t="e">
        <f>SUMIF(K:K,M3,B:B)/COUNTIF(K:K,M3)</f>
        <v>#DIV/0!</v>
      </c>
    </row>
    <row r="4" spans="1:14" ht="12.75">
      <c r="A4" s="5">
        <v>3</v>
      </c>
      <c r="B4" s="12" t="e">
        <f ca="1">INDIRECT(ADDRESS(PercentCorrectRow,'MC Performance'!A4+5,,,"Scores"))</f>
        <v>#DIV/0!</v>
      </c>
      <c r="C4" t="str">
        <f>VLOOKUP($A4,Map!B:$J,12-COLUMN(),FALSE)</f>
        <v>Mathematical Reasoning</v>
      </c>
      <c r="D4" t="e">
        <f>VLOOKUP($A4,Map!C:$J,12-COLUMN(),FALSE)</f>
        <v>#N/A</v>
      </c>
      <c r="E4" t="e">
        <f>VLOOKUP($A4,Map!D:$J,12-COLUMN(),FALSE)</f>
        <v>#N/A</v>
      </c>
      <c r="F4" t="e">
        <f>VLOOKUP($A4,Map!E:$J,12-COLUMN(),FALSE)</f>
        <v>#N/A</v>
      </c>
      <c r="G4" t="e">
        <f>VLOOKUP($A4,Map!F:$J,12-COLUMN(),FALSE)</f>
        <v>#N/A</v>
      </c>
      <c r="H4" t="e">
        <f>VLOOKUP($A4,Map!G:$J,12-COLUMN(),FALSE)</f>
        <v>#N/A</v>
      </c>
      <c r="I4" t="e">
        <f>VLOOKUP($A4,Map!H:$J,12-COLUMN(),FALSE)</f>
        <v>#N/A</v>
      </c>
      <c r="J4" t="e">
        <f>VLOOKUP($A4,Map!I:$J,12-COLUMN(),FALSE)</f>
        <v>#N/A</v>
      </c>
      <c r="K4" t="str">
        <f t="shared" si="0"/>
        <v>Mathematical Reasoning</v>
      </c>
      <c r="M4" t="s">
        <v>16</v>
      </c>
      <c r="N4" s="24" t="e">
        <f aca="true" t="shared" si="1" ref="N4:N9">SUMIF(K$1:K$65536,M4,B$1:B$65536)/COUNTIF(K$1:K$65536,M4)</f>
        <v>#DIV/0!</v>
      </c>
    </row>
    <row r="5" spans="1:14" ht="12.75">
      <c r="A5" s="5">
        <v>4</v>
      </c>
      <c r="B5" s="12" t="e">
        <f ca="1">INDIRECT(ADDRESS(PercentCorrectRow,'MC Performance'!A5+5,,,"Scores"))</f>
        <v>#DIV/0!</v>
      </c>
      <c r="C5" t="str">
        <f>VLOOKUP($A5,Map!B:$J,12-COLUMN(),FALSE)</f>
        <v>Patterns/Functions</v>
      </c>
      <c r="D5" t="e">
        <f>VLOOKUP($A5,Map!C:$J,12-COLUMN(),FALSE)</f>
        <v>#N/A</v>
      </c>
      <c r="E5" t="e">
        <f>VLOOKUP($A5,Map!D:$J,12-COLUMN(),FALSE)</f>
        <v>#N/A</v>
      </c>
      <c r="F5" t="e">
        <f>VLOOKUP($A5,Map!E:$J,12-COLUMN(),FALSE)</f>
        <v>#N/A</v>
      </c>
      <c r="G5" t="e">
        <f>VLOOKUP($A5,Map!F:$J,12-COLUMN(),FALSE)</f>
        <v>#N/A</v>
      </c>
      <c r="H5" t="e">
        <f>VLOOKUP($A5,Map!G:$J,12-COLUMN(),FALSE)</f>
        <v>#N/A</v>
      </c>
      <c r="I5" t="e">
        <f>VLOOKUP($A5,Map!H:$J,12-COLUMN(),FALSE)</f>
        <v>#N/A</v>
      </c>
      <c r="J5" t="e">
        <f>VLOOKUP($A5,Map!I:$J,12-COLUMN(),FALSE)</f>
        <v>#N/A</v>
      </c>
      <c r="K5" t="str">
        <f t="shared" si="0"/>
        <v>Patterns/Functions</v>
      </c>
      <c r="M5" t="s">
        <v>15</v>
      </c>
      <c r="N5" s="24" t="e">
        <f t="shared" si="1"/>
        <v>#DIV/0!</v>
      </c>
    </row>
    <row r="6" spans="1:14" ht="12.75">
      <c r="A6" s="5">
        <v>5</v>
      </c>
      <c r="B6" s="12" t="e">
        <f ca="1">INDIRECT(ADDRESS(PercentCorrectRow,'MC Performance'!A6+5,,,"Scores"))</f>
        <v>#DIV/0!</v>
      </c>
      <c r="C6" t="str">
        <f>VLOOKUP($A6,Map!B:$J,12-COLUMN(),FALSE)</f>
        <v>Operations</v>
      </c>
      <c r="D6" t="e">
        <f>VLOOKUP($A6,Map!C:$J,12-COLUMN(),FALSE)</f>
        <v>#N/A</v>
      </c>
      <c r="E6" t="e">
        <f>VLOOKUP($A6,Map!D:$J,12-COLUMN(),FALSE)</f>
        <v>#N/A</v>
      </c>
      <c r="F6" t="e">
        <f>VLOOKUP($A6,Map!E:$J,12-COLUMN(),FALSE)</f>
        <v>#N/A</v>
      </c>
      <c r="G6" t="e">
        <f>VLOOKUP($A6,Map!F:$J,12-COLUMN(),FALSE)</f>
        <v>#N/A</v>
      </c>
      <c r="H6" t="e">
        <f>VLOOKUP($A6,Map!G:$J,12-COLUMN(),FALSE)</f>
        <v>#N/A</v>
      </c>
      <c r="I6" t="e">
        <f>VLOOKUP($A6,Map!H:$J,12-COLUMN(),FALSE)</f>
        <v>#N/A</v>
      </c>
      <c r="J6" t="e">
        <f>VLOOKUP($A6,Map!I:$J,12-COLUMN(),FALSE)</f>
        <v>#N/A</v>
      </c>
      <c r="K6" t="str">
        <f t="shared" si="0"/>
        <v>Operations</v>
      </c>
      <c r="M6" t="s">
        <v>17</v>
      </c>
      <c r="N6" s="24" t="e">
        <f t="shared" si="1"/>
        <v>#DIV/0!</v>
      </c>
    </row>
    <row r="7" spans="1:14" ht="12.75">
      <c r="A7" s="5">
        <v>6</v>
      </c>
      <c r="B7" s="12" t="e">
        <f ca="1">INDIRECT(ADDRESS(PercentCorrectRow,'MC Performance'!A7+5,,,"Scores"))</f>
        <v>#DIV/0!</v>
      </c>
      <c r="C7" t="e">
        <f>VLOOKUP($A7,Map!B:$J,12-COLUMN(),FALSE)</f>
        <v>#N/A</v>
      </c>
      <c r="D7" t="str">
        <f>VLOOKUP($A7,Map!C:$J,12-COLUMN(),FALSE)</f>
        <v>Modeling/Multiple Representation</v>
      </c>
      <c r="E7" t="e">
        <f>VLOOKUP($A7,Map!D:$J,12-COLUMN(),FALSE)</f>
        <v>#N/A</v>
      </c>
      <c r="F7" t="e">
        <f>VLOOKUP($A7,Map!E:$J,12-COLUMN(),FALSE)</f>
        <v>#N/A</v>
      </c>
      <c r="G7" t="e">
        <f>VLOOKUP($A7,Map!F:$J,12-COLUMN(),FALSE)</f>
        <v>#N/A</v>
      </c>
      <c r="H7" t="e">
        <f>VLOOKUP($A7,Map!G:$J,12-COLUMN(),FALSE)</f>
        <v>#N/A</v>
      </c>
      <c r="I7" t="e">
        <f>VLOOKUP($A7,Map!H:$J,12-COLUMN(),FALSE)</f>
        <v>#N/A</v>
      </c>
      <c r="J7" t="e">
        <f>VLOOKUP($A7,Map!I:$J,12-COLUMN(),FALSE)</f>
        <v>#N/A</v>
      </c>
      <c r="K7" t="str">
        <f t="shared" si="0"/>
        <v>Modeling/Multiple Representation</v>
      </c>
      <c r="M7" t="s">
        <v>18</v>
      </c>
      <c r="N7" s="24" t="e">
        <f t="shared" si="1"/>
        <v>#DIV/0!</v>
      </c>
    </row>
    <row r="8" spans="1:14" ht="12.75">
      <c r="A8" s="5">
        <v>7</v>
      </c>
      <c r="B8" s="12" t="e">
        <f ca="1">INDIRECT(ADDRESS(PercentCorrectRow,'MC Performance'!A8+5,,,"Scores"))</f>
        <v>#DIV/0!</v>
      </c>
      <c r="C8" t="e">
        <f>VLOOKUP($A8,Map!B:$J,12-COLUMN(),FALSE)</f>
        <v>#N/A</v>
      </c>
      <c r="D8" t="str">
        <f>VLOOKUP($A8,Map!C:$J,12-COLUMN(),FALSE)</f>
        <v>Operations</v>
      </c>
      <c r="E8" t="e">
        <f>VLOOKUP($A8,Map!D:$J,12-COLUMN(),FALSE)</f>
        <v>#N/A</v>
      </c>
      <c r="F8" t="e">
        <f>VLOOKUP($A8,Map!E:$J,12-COLUMN(),FALSE)</f>
        <v>#N/A</v>
      </c>
      <c r="G8" t="e">
        <f>VLOOKUP($A8,Map!F:$J,12-COLUMN(),FALSE)</f>
        <v>#N/A</v>
      </c>
      <c r="H8" t="e">
        <f>VLOOKUP($A8,Map!G:$J,12-COLUMN(),FALSE)</f>
        <v>#N/A</v>
      </c>
      <c r="I8" t="e">
        <f>VLOOKUP($A8,Map!H:$J,12-COLUMN(),FALSE)</f>
        <v>#N/A</v>
      </c>
      <c r="J8" t="e">
        <f>VLOOKUP($A8,Map!I:$J,12-COLUMN(),FALSE)</f>
        <v>#N/A</v>
      </c>
      <c r="K8" t="str">
        <f t="shared" si="0"/>
        <v>Operations</v>
      </c>
      <c r="M8" t="s">
        <v>19</v>
      </c>
      <c r="N8" s="24" t="e">
        <f t="shared" si="1"/>
        <v>#DIV/0!</v>
      </c>
    </row>
    <row r="9" spans="1:14" ht="12.75">
      <c r="A9" s="5">
        <v>8</v>
      </c>
      <c r="B9" s="12" t="e">
        <f ca="1">INDIRECT(ADDRESS(PercentCorrectRow,'MC Performance'!A9+5,,,"Scores"))</f>
        <v>#DIV/0!</v>
      </c>
      <c r="C9" t="e">
        <f>VLOOKUP($A9,Map!B:$J,12-COLUMN(),FALSE)</f>
        <v>#N/A</v>
      </c>
      <c r="D9" t="e">
        <f>VLOOKUP($A9,Map!C:$J,12-COLUMN(),FALSE)</f>
        <v>#N/A</v>
      </c>
      <c r="E9" t="str">
        <f>VLOOKUP($A9,Map!D:$J,12-COLUMN(),FALSE)</f>
        <v>Operations</v>
      </c>
      <c r="F9" t="e">
        <f>VLOOKUP($A9,Map!E:$J,12-COLUMN(),FALSE)</f>
        <v>#N/A</v>
      </c>
      <c r="G9" t="e">
        <f>VLOOKUP($A9,Map!F:$J,12-COLUMN(),FALSE)</f>
        <v>#N/A</v>
      </c>
      <c r="H9" t="e">
        <f>VLOOKUP($A9,Map!G:$J,12-COLUMN(),FALSE)</f>
        <v>#N/A</v>
      </c>
      <c r="I9" t="e">
        <f>VLOOKUP($A9,Map!H:$J,12-COLUMN(),FALSE)</f>
        <v>#N/A</v>
      </c>
      <c r="J9" t="e">
        <f>VLOOKUP($A9,Map!I:$J,12-COLUMN(),FALSE)</f>
        <v>#N/A</v>
      </c>
      <c r="K9" t="str">
        <f t="shared" si="0"/>
        <v>Operations</v>
      </c>
      <c r="M9" t="s">
        <v>20</v>
      </c>
      <c r="N9" s="24" t="e">
        <f t="shared" si="1"/>
        <v>#DIV/0!</v>
      </c>
    </row>
    <row r="10" spans="1:11" ht="12.75">
      <c r="A10" s="5">
        <v>9</v>
      </c>
      <c r="B10" s="12" t="e">
        <f ca="1">INDIRECT(ADDRESS(PercentCorrectRow,'MC Performance'!A10+5,,,"Scores"))</f>
        <v>#DIV/0!</v>
      </c>
      <c r="C10" t="str">
        <f>VLOOKUP($A10,Map!B:$J,12-COLUMN(),FALSE)</f>
        <v>Uncertainty</v>
      </c>
      <c r="D10" t="e">
        <f>VLOOKUP($A10,Map!C:$J,12-COLUMN(),FALSE)</f>
        <v>#N/A</v>
      </c>
      <c r="E10" t="e">
        <f>VLOOKUP($A10,Map!D:$J,12-COLUMN(),FALSE)</f>
        <v>#N/A</v>
      </c>
      <c r="F10" t="e">
        <f>VLOOKUP($A10,Map!E:$J,12-COLUMN(),FALSE)</f>
        <v>#N/A</v>
      </c>
      <c r="G10" t="e">
        <f>VLOOKUP($A10,Map!F:$J,12-COLUMN(),FALSE)</f>
        <v>#N/A</v>
      </c>
      <c r="H10" t="e">
        <f>VLOOKUP($A10,Map!G:$J,12-COLUMN(),FALSE)</f>
        <v>#N/A</v>
      </c>
      <c r="I10" t="e">
        <f>VLOOKUP($A10,Map!H:$J,12-COLUMN(),FALSE)</f>
        <v>#N/A</v>
      </c>
      <c r="J10" t="e">
        <f>VLOOKUP($A10,Map!I:$J,12-COLUMN(),FALSE)</f>
        <v>#N/A</v>
      </c>
      <c r="K10" t="str">
        <f t="shared" si="0"/>
        <v>Uncertainty</v>
      </c>
    </row>
    <row r="11" spans="1:11" ht="12.75">
      <c r="A11" s="5">
        <v>10</v>
      </c>
      <c r="B11" s="12" t="e">
        <f ca="1">INDIRECT(ADDRESS(PercentCorrectRow,'MC Performance'!A11+5,,,"Scores"))</f>
        <v>#DIV/0!</v>
      </c>
      <c r="C11" t="e">
        <f>VLOOKUP($A11,Map!B:$J,12-COLUMN(),FALSE)</f>
        <v>#N/A</v>
      </c>
      <c r="D11" t="str">
        <f>VLOOKUP($A11,Map!C:$J,12-COLUMN(),FALSE)</f>
        <v>Patterns/Functions</v>
      </c>
      <c r="E11" t="e">
        <f>VLOOKUP($A11,Map!D:$J,12-COLUMN(),FALSE)</f>
        <v>#N/A</v>
      </c>
      <c r="F11" t="e">
        <f>VLOOKUP($A11,Map!E:$J,12-COLUMN(),FALSE)</f>
        <v>#N/A</v>
      </c>
      <c r="G11" t="e">
        <f>VLOOKUP($A11,Map!F:$J,12-COLUMN(),FALSE)</f>
        <v>#N/A</v>
      </c>
      <c r="H11" t="e">
        <f>VLOOKUP($A11,Map!G:$J,12-COLUMN(),FALSE)</f>
        <v>#N/A</v>
      </c>
      <c r="I11" t="e">
        <f>VLOOKUP($A11,Map!H:$J,12-COLUMN(),FALSE)</f>
        <v>#N/A</v>
      </c>
      <c r="J11" t="e">
        <f>VLOOKUP($A11,Map!I:$J,12-COLUMN(),FALSE)</f>
        <v>#N/A</v>
      </c>
      <c r="K11" t="str">
        <f t="shared" si="0"/>
        <v>Patterns/Functions</v>
      </c>
    </row>
    <row r="12" spans="1:11" ht="12.75">
      <c r="A12" s="5">
        <v>11</v>
      </c>
      <c r="B12" s="12" t="e">
        <f ca="1">INDIRECT(ADDRESS(PercentCorrectRow,'MC Performance'!A12+5,,,"Scores"))</f>
        <v>#DIV/0!</v>
      </c>
      <c r="C12" t="e">
        <f>VLOOKUP($A12,Map!B:$J,12-COLUMN(),FALSE)</f>
        <v>#N/A</v>
      </c>
      <c r="D12" t="e">
        <f>VLOOKUP($A12,Map!C:$J,12-COLUMN(),FALSE)</f>
        <v>#N/A</v>
      </c>
      <c r="E12" t="e">
        <f>VLOOKUP($A12,Map!D:$J,12-COLUMN(),FALSE)</f>
        <v>#N/A</v>
      </c>
      <c r="F12" t="str">
        <f>VLOOKUP($A12,Map!E:$J,12-COLUMN(),FALSE)</f>
        <v>Operations</v>
      </c>
      <c r="G12" t="e">
        <f>VLOOKUP($A12,Map!F:$J,12-COLUMN(),FALSE)</f>
        <v>#N/A</v>
      </c>
      <c r="H12" t="e">
        <f>VLOOKUP($A12,Map!G:$J,12-COLUMN(),FALSE)</f>
        <v>#N/A</v>
      </c>
      <c r="I12" t="e">
        <f>VLOOKUP($A12,Map!H:$J,12-COLUMN(),FALSE)</f>
        <v>#N/A</v>
      </c>
      <c r="J12" t="e">
        <f>VLOOKUP($A12,Map!I:$J,12-COLUMN(),FALSE)</f>
        <v>#N/A</v>
      </c>
      <c r="K12" t="str">
        <f t="shared" si="0"/>
        <v>Operations</v>
      </c>
    </row>
    <row r="13" spans="1:11" ht="12.75">
      <c r="A13" s="5">
        <v>12</v>
      </c>
      <c r="B13" s="12" t="e">
        <f ca="1">INDIRECT(ADDRESS(PercentCorrectRow,'MC Performance'!A13+5,,,"Scores"))</f>
        <v>#DIV/0!</v>
      </c>
      <c r="C13" t="e">
        <f>VLOOKUP($A13,Map!B:$J,12-COLUMN(),FALSE)</f>
        <v>#N/A</v>
      </c>
      <c r="D13" t="e">
        <f>VLOOKUP($A13,Map!C:$J,12-COLUMN(),FALSE)</f>
        <v>#N/A</v>
      </c>
      <c r="E13" t="e">
        <f>VLOOKUP($A13,Map!D:$J,12-COLUMN(),FALSE)</f>
        <v>#N/A</v>
      </c>
      <c r="F13" t="e">
        <f>VLOOKUP($A13,Map!E:$J,12-COLUMN(),FALSE)</f>
        <v>#N/A</v>
      </c>
      <c r="G13" t="str">
        <f>VLOOKUP($A13,Map!F:$J,12-COLUMN(),FALSE)</f>
        <v>Operations</v>
      </c>
      <c r="H13" t="e">
        <f>VLOOKUP($A13,Map!G:$J,12-COLUMN(),FALSE)</f>
        <v>#N/A</v>
      </c>
      <c r="I13" t="e">
        <f>VLOOKUP($A13,Map!H:$J,12-COLUMN(),FALSE)</f>
        <v>#N/A</v>
      </c>
      <c r="J13" t="e">
        <f>VLOOKUP($A13,Map!I:$J,12-COLUMN(),FALSE)</f>
        <v>#N/A</v>
      </c>
      <c r="K13" t="str">
        <f t="shared" si="0"/>
        <v>Operations</v>
      </c>
    </row>
    <row r="14" spans="1:11" ht="12.75">
      <c r="A14" s="5">
        <v>13</v>
      </c>
      <c r="B14" s="12" t="e">
        <f ca="1">INDIRECT(ADDRESS(PercentCorrectRow,'MC Performance'!A14+5,,,"Scores"))</f>
        <v>#DIV/0!</v>
      </c>
      <c r="C14" t="e">
        <f>VLOOKUP($A14,Map!B:$J,12-COLUMN(),FALSE)</f>
        <v>#N/A</v>
      </c>
      <c r="D14" t="e">
        <f>VLOOKUP($A14,Map!C:$J,12-COLUMN(),FALSE)</f>
        <v>#N/A</v>
      </c>
      <c r="E14" t="str">
        <f>VLOOKUP($A14,Map!D:$J,12-COLUMN(),FALSE)</f>
        <v>Patterns/Functions</v>
      </c>
      <c r="F14" t="e">
        <f>VLOOKUP($A14,Map!E:$J,12-COLUMN(),FALSE)</f>
        <v>#N/A</v>
      </c>
      <c r="G14" t="e">
        <f>VLOOKUP($A14,Map!F:$J,12-COLUMN(),FALSE)</f>
        <v>#N/A</v>
      </c>
      <c r="H14" t="e">
        <f>VLOOKUP($A14,Map!G:$J,12-COLUMN(),FALSE)</f>
        <v>#N/A</v>
      </c>
      <c r="I14" t="e">
        <f>VLOOKUP($A14,Map!H:$J,12-COLUMN(),FALSE)</f>
        <v>#N/A</v>
      </c>
      <c r="J14" t="e">
        <f>VLOOKUP($A14,Map!I:$J,12-COLUMN(),FALSE)</f>
        <v>#N/A</v>
      </c>
      <c r="K14" t="str">
        <f t="shared" si="0"/>
        <v>Patterns/Functions</v>
      </c>
    </row>
    <row r="15" spans="1:11" ht="12.75">
      <c r="A15" s="5">
        <v>14</v>
      </c>
      <c r="B15" s="12" t="e">
        <f ca="1">INDIRECT(ADDRESS(PercentCorrectRow,'MC Performance'!A15+5,,,"Scores"))</f>
        <v>#DIV/0!</v>
      </c>
      <c r="C15" t="e">
        <f>VLOOKUP($A15,Map!B:$J,12-COLUMN(),FALSE)</f>
        <v>#N/A</v>
      </c>
      <c r="D15" t="str">
        <f>VLOOKUP($A15,Map!C:$J,12-COLUMN(),FALSE)</f>
        <v>Uncertainty</v>
      </c>
      <c r="E15" t="e">
        <f>VLOOKUP($A15,Map!D:$J,12-COLUMN(),FALSE)</f>
        <v>#N/A</v>
      </c>
      <c r="F15" t="e">
        <f>VLOOKUP($A15,Map!E:$J,12-COLUMN(),FALSE)</f>
        <v>#N/A</v>
      </c>
      <c r="G15" t="e">
        <f>VLOOKUP($A15,Map!F:$J,12-COLUMN(),FALSE)</f>
        <v>#N/A</v>
      </c>
      <c r="H15" t="e">
        <f>VLOOKUP($A15,Map!G:$J,12-COLUMN(),FALSE)</f>
        <v>#N/A</v>
      </c>
      <c r="I15" t="e">
        <f>VLOOKUP($A15,Map!H:$J,12-COLUMN(),FALSE)</f>
        <v>#N/A</v>
      </c>
      <c r="J15" t="e">
        <f>VLOOKUP($A15,Map!I:$J,12-COLUMN(),FALSE)</f>
        <v>#N/A</v>
      </c>
      <c r="K15" t="str">
        <f t="shared" si="0"/>
        <v>Uncertainty</v>
      </c>
    </row>
    <row r="16" spans="1:11" ht="12.75">
      <c r="A16" s="5">
        <v>15</v>
      </c>
      <c r="B16" s="12" t="e">
        <f ca="1">INDIRECT(ADDRESS(PercentCorrectRow,'MC Performance'!A16+5,,,"Scores"))</f>
        <v>#DIV/0!</v>
      </c>
      <c r="C16" t="str">
        <f>VLOOKUP($A16,Map!B:$J,12-COLUMN(),FALSE)</f>
        <v>Number &amp; Numeration</v>
      </c>
      <c r="D16" t="e">
        <f>VLOOKUP($A16,Map!C:$J,12-COLUMN(),FALSE)</f>
        <v>#N/A</v>
      </c>
      <c r="E16" t="e">
        <f>VLOOKUP($A16,Map!D:$J,12-COLUMN(),FALSE)</f>
        <v>#N/A</v>
      </c>
      <c r="F16" t="e">
        <f>VLOOKUP($A16,Map!E:$J,12-COLUMN(),FALSE)</f>
        <v>#N/A</v>
      </c>
      <c r="G16" t="e">
        <f>VLOOKUP($A16,Map!F:$J,12-COLUMN(),FALSE)</f>
        <v>#N/A</v>
      </c>
      <c r="H16" t="e">
        <f>VLOOKUP($A16,Map!G:$J,12-COLUMN(),FALSE)</f>
        <v>#N/A</v>
      </c>
      <c r="I16" t="e">
        <f>VLOOKUP($A16,Map!H:$J,12-COLUMN(),FALSE)</f>
        <v>#N/A</v>
      </c>
      <c r="J16" t="e">
        <f>VLOOKUP($A16,Map!I:$J,12-COLUMN(),FALSE)</f>
        <v>#N/A</v>
      </c>
      <c r="K16" t="str">
        <f t="shared" si="0"/>
        <v>Number &amp; Numeration</v>
      </c>
    </row>
    <row r="17" spans="1:11" ht="12.75">
      <c r="A17" s="5">
        <v>16</v>
      </c>
      <c r="B17" s="12" t="e">
        <f ca="1">INDIRECT(ADDRESS(PercentCorrectRow,'MC Performance'!A17+5,,,"Scores"))</f>
        <v>#DIV/0!</v>
      </c>
      <c r="C17" t="e">
        <f>VLOOKUP($A17,Map!B:$J,12-COLUMN(),FALSE)</f>
        <v>#N/A</v>
      </c>
      <c r="D17" t="str">
        <f>VLOOKUP($A17,Map!C:$J,12-COLUMN(),FALSE)</f>
        <v>Mathematical Reasoning</v>
      </c>
      <c r="E17" t="e">
        <f>VLOOKUP($A17,Map!D:$J,12-COLUMN(),FALSE)</f>
        <v>#N/A</v>
      </c>
      <c r="F17" t="e">
        <f>VLOOKUP($A17,Map!E:$J,12-COLUMN(),FALSE)</f>
        <v>#N/A</v>
      </c>
      <c r="G17" t="e">
        <f>VLOOKUP($A17,Map!F:$J,12-COLUMN(),FALSE)</f>
        <v>#N/A</v>
      </c>
      <c r="H17" t="e">
        <f>VLOOKUP($A17,Map!G:$J,12-COLUMN(),FALSE)</f>
        <v>#N/A</v>
      </c>
      <c r="I17" t="e">
        <f>VLOOKUP($A17,Map!H:$J,12-COLUMN(),FALSE)</f>
        <v>#N/A</v>
      </c>
      <c r="J17" t="e">
        <f>VLOOKUP($A17,Map!I:$J,12-COLUMN(),FALSE)</f>
        <v>#N/A</v>
      </c>
      <c r="K17" t="str">
        <f t="shared" si="0"/>
        <v>Mathematical Reasoning</v>
      </c>
    </row>
    <row r="18" spans="1:11" ht="12.75">
      <c r="A18" s="5">
        <v>17</v>
      </c>
      <c r="B18" s="12" t="e">
        <f ca="1">INDIRECT(ADDRESS(PercentCorrectRow,'MC Performance'!A18+5,,,"Scores"))</f>
        <v>#DIV/0!</v>
      </c>
      <c r="C18" t="e">
        <f>VLOOKUP($A18,Map!B:$J,12-COLUMN(),FALSE)</f>
        <v>#N/A</v>
      </c>
      <c r="D18" t="e">
        <f>VLOOKUP($A18,Map!C:$J,12-COLUMN(),FALSE)</f>
        <v>#N/A</v>
      </c>
      <c r="E18" t="e">
        <f>VLOOKUP($A18,Map!D:$J,12-COLUMN(),FALSE)</f>
        <v>#N/A</v>
      </c>
      <c r="F18" t="e">
        <f>VLOOKUP($A18,Map!E:$J,12-COLUMN(),FALSE)</f>
        <v>#N/A</v>
      </c>
      <c r="G18" t="e">
        <f>VLOOKUP($A18,Map!F:$J,12-COLUMN(),FALSE)</f>
        <v>#N/A</v>
      </c>
      <c r="H18" t="str">
        <f>VLOOKUP($A18,Map!G:$J,12-COLUMN(),FALSE)</f>
        <v>Operations</v>
      </c>
      <c r="I18" t="e">
        <f>VLOOKUP($A18,Map!H:$J,12-COLUMN(),FALSE)</f>
        <v>#N/A</v>
      </c>
      <c r="J18" t="e">
        <f>VLOOKUP($A18,Map!I:$J,12-COLUMN(),FALSE)</f>
        <v>#N/A</v>
      </c>
      <c r="K18" t="str">
        <f t="shared" si="0"/>
        <v>Operations</v>
      </c>
    </row>
    <row r="19" spans="1:11" ht="12.75">
      <c r="A19" s="5">
        <v>18</v>
      </c>
      <c r="B19" s="12" t="e">
        <f ca="1">INDIRECT(ADDRESS(PercentCorrectRow,'MC Performance'!A19+5,,,"Scores"))</f>
        <v>#DIV/0!</v>
      </c>
      <c r="C19" t="e">
        <f>VLOOKUP($A19,Map!B:$J,12-COLUMN(),FALSE)</f>
        <v>#N/A</v>
      </c>
      <c r="D19" t="str">
        <f>VLOOKUP($A19,Map!C:$J,12-COLUMN(),FALSE)</f>
        <v>Measurement</v>
      </c>
      <c r="E19" t="e">
        <f>VLOOKUP($A19,Map!D:$J,12-COLUMN(),FALSE)</f>
        <v>#N/A</v>
      </c>
      <c r="F19" t="e">
        <f>VLOOKUP($A19,Map!E:$J,12-COLUMN(),FALSE)</f>
        <v>#N/A</v>
      </c>
      <c r="G19" t="e">
        <f>VLOOKUP($A19,Map!F:$J,12-COLUMN(),FALSE)</f>
        <v>#N/A</v>
      </c>
      <c r="H19" t="e">
        <f>VLOOKUP($A19,Map!G:$J,12-COLUMN(),FALSE)</f>
        <v>#N/A</v>
      </c>
      <c r="I19" t="e">
        <f>VLOOKUP($A19,Map!H:$J,12-COLUMN(),FALSE)</f>
        <v>#N/A</v>
      </c>
      <c r="J19" t="e">
        <f>VLOOKUP($A19,Map!I:$J,12-COLUMN(),FALSE)</f>
        <v>#N/A</v>
      </c>
      <c r="K19" t="str">
        <f t="shared" si="0"/>
        <v>Measurement</v>
      </c>
    </row>
    <row r="20" spans="1:11" ht="12.75">
      <c r="A20" s="5">
        <v>19</v>
      </c>
      <c r="B20" s="12" t="e">
        <f ca="1">INDIRECT(ADDRESS(PercentCorrectRow,'MC Performance'!A20+5,,,"Scores"))</f>
        <v>#DIV/0!</v>
      </c>
      <c r="C20" t="e">
        <f>VLOOKUP($A20,Map!B:$J,12-COLUMN(),FALSE)</f>
        <v>#N/A</v>
      </c>
      <c r="D20" t="e">
        <f>VLOOKUP($A20,Map!C:$J,12-COLUMN(),FALSE)</f>
        <v>#N/A</v>
      </c>
      <c r="E20" t="str">
        <f>VLOOKUP($A20,Map!D:$J,12-COLUMN(),FALSE)</f>
        <v>Modeling/Multiple Representation</v>
      </c>
      <c r="F20" t="e">
        <f>VLOOKUP($A20,Map!E:$J,12-COLUMN(),FALSE)</f>
        <v>#N/A</v>
      </c>
      <c r="G20" t="e">
        <f>VLOOKUP($A20,Map!F:$J,12-COLUMN(),FALSE)</f>
        <v>#N/A</v>
      </c>
      <c r="H20" t="e">
        <f>VLOOKUP($A20,Map!G:$J,12-COLUMN(),FALSE)</f>
        <v>#N/A</v>
      </c>
      <c r="I20" t="e">
        <f>VLOOKUP($A20,Map!H:$J,12-COLUMN(),FALSE)</f>
        <v>#N/A</v>
      </c>
      <c r="J20" t="e">
        <f>VLOOKUP($A20,Map!I:$J,12-COLUMN(),FALSE)</f>
        <v>#N/A</v>
      </c>
      <c r="K20" t="str">
        <f t="shared" si="0"/>
        <v>Modeling/Multiple Representation</v>
      </c>
    </row>
    <row r="21" spans="1:11" ht="12.75">
      <c r="A21" s="5">
        <v>20</v>
      </c>
      <c r="B21" s="12" t="e">
        <f ca="1">INDIRECT(ADDRESS(PercentCorrectRow,'MC Performance'!A21+5,,,"Scores"))</f>
        <v>#DIV/0!</v>
      </c>
      <c r="C21" t="e">
        <f>VLOOKUP($A21,Map!B:$J,12-COLUMN(),FALSE)</f>
        <v>#N/A</v>
      </c>
      <c r="D21" t="e">
        <f>VLOOKUP($A21,Map!C:$J,12-COLUMN(),FALSE)</f>
        <v>#N/A</v>
      </c>
      <c r="E21" t="str">
        <f>VLOOKUP($A21,Map!D:$J,12-COLUMN(),FALSE)</f>
        <v>Measurement</v>
      </c>
      <c r="F21" t="e">
        <f>VLOOKUP($A21,Map!E:$J,12-COLUMN(),FALSE)</f>
        <v>#N/A</v>
      </c>
      <c r="G21" t="e">
        <f>VLOOKUP($A21,Map!F:$J,12-COLUMN(),FALSE)</f>
        <v>#N/A</v>
      </c>
      <c r="H21" t="e">
        <f>VLOOKUP($A21,Map!G:$J,12-COLUMN(),FALSE)</f>
        <v>#N/A</v>
      </c>
      <c r="I21" t="e">
        <f>VLOOKUP($A21,Map!H:$J,12-COLUMN(),FALSE)</f>
        <v>#N/A</v>
      </c>
      <c r="J21" t="e">
        <f>VLOOKUP($A21,Map!I:$J,12-COLUMN(),FALSE)</f>
        <v>#N/A</v>
      </c>
      <c r="K21" t="str">
        <f t="shared" si="0"/>
        <v>Measurement</v>
      </c>
    </row>
    <row r="22" spans="1:11" ht="12.75">
      <c r="A22" s="5">
        <v>21</v>
      </c>
      <c r="B22" s="12" t="e">
        <f ca="1">INDIRECT(ADDRESS(PercentCorrectRow,'MC Performance'!A22+5,,,"Scores"))</f>
        <v>#DIV/0!</v>
      </c>
      <c r="C22" t="e">
        <f>VLOOKUP($A22,Map!B:$J,12-COLUMN(),FALSE)</f>
        <v>#N/A</v>
      </c>
      <c r="D22" t="e">
        <f>VLOOKUP($A22,Map!C:$J,12-COLUMN(),FALSE)</f>
        <v>#N/A</v>
      </c>
      <c r="E22" t="str">
        <f>VLOOKUP($A22,Map!D:$J,12-COLUMN(),FALSE)</f>
        <v>Uncertainty</v>
      </c>
      <c r="F22" t="e">
        <f>VLOOKUP($A22,Map!E:$J,12-COLUMN(),FALSE)</f>
        <v>#N/A</v>
      </c>
      <c r="G22" t="e">
        <f>VLOOKUP($A22,Map!F:$J,12-COLUMN(),FALSE)</f>
        <v>#N/A</v>
      </c>
      <c r="H22" t="e">
        <f>VLOOKUP($A22,Map!G:$J,12-COLUMN(),FALSE)</f>
        <v>#N/A</v>
      </c>
      <c r="I22" t="e">
        <f>VLOOKUP($A22,Map!H:$J,12-COLUMN(),FALSE)</f>
        <v>#N/A</v>
      </c>
      <c r="J22" t="e">
        <f>VLOOKUP($A22,Map!I:$J,12-COLUMN(),FALSE)</f>
        <v>#N/A</v>
      </c>
      <c r="K22" t="str">
        <f t="shared" si="0"/>
        <v>Uncertainty</v>
      </c>
    </row>
    <row r="23" spans="1:11" ht="12.75">
      <c r="A23" s="5">
        <v>22</v>
      </c>
      <c r="B23" s="12" t="e">
        <f ca="1">INDIRECT(ADDRESS(PercentCorrectRow,'MC Performance'!A23+5,,,"Scores"))</f>
        <v>#DIV/0!</v>
      </c>
      <c r="C23" t="e">
        <f>VLOOKUP($A23,Map!B:$J,12-COLUMN(),FALSE)</f>
        <v>#N/A</v>
      </c>
      <c r="D23" t="e">
        <f>VLOOKUP($A23,Map!C:$J,12-COLUMN(),FALSE)</f>
        <v>#N/A</v>
      </c>
      <c r="E23" t="e">
        <f>VLOOKUP($A23,Map!D:$J,12-COLUMN(),FALSE)</f>
        <v>#N/A</v>
      </c>
      <c r="F23" t="str">
        <f>VLOOKUP($A23,Map!E:$J,12-COLUMN(),FALSE)</f>
        <v>Measurement</v>
      </c>
      <c r="G23" t="e">
        <f>VLOOKUP($A23,Map!F:$J,12-COLUMN(),FALSE)</f>
        <v>#N/A</v>
      </c>
      <c r="H23" t="e">
        <f>VLOOKUP($A23,Map!G:$J,12-COLUMN(),FALSE)</f>
        <v>#N/A</v>
      </c>
      <c r="I23" t="e">
        <f>VLOOKUP($A23,Map!H:$J,12-COLUMN(),FALSE)</f>
        <v>#N/A</v>
      </c>
      <c r="J23" t="e">
        <f>VLOOKUP($A23,Map!I:$J,12-COLUMN(),FALSE)</f>
        <v>#N/A</v>
      </c>
      <c r="K23" t="str">
        <f t="shared" si="0"/>
        <v>Measurement</v>
      </c>
    </row>
    <row r="24" spans="1:11" ht="12.75">
      <c r="A24" s="5">
        <v>23</v>
      </c>
      <c r="B24" s="12" t="e">
        <f ca="1">INDIRECT(ADDRESS(PercentCorrectRow,'MC Performance'!A24+5,,,"Scores"))</f>
        <v>#DIV/0!</v>
      </c>
      <c r="C24" t="e">
        <f>VLOOKUP($A24,Map!B:$J,12-COLUMN(),FALSE)</f>
        <v>#N/A</v>
      </c>
      <c r="D24" t="e">
        <f>VLOOKUP($A24,Map!C:$J,12-COLUMN(),FALSE)</f>
        <v>#N/A</v>
      </c>
      <c r="E24" t="str">
        <f>VLOOKUP($A24,Map!D:$J,12-COLUMN(),FALSE)</f>
        <v>Mathematical Reasoning</v>
      </c>
      <c r="F24" t="e">
        <f>VLOOKUP($A24,Map!E:$J,12-COLUMN(),FALSE)</f>
        <v>#N/A</v>
      </c>
      <c r="G24" t="e">
        <f>VLOOKUP($A24,Map!F:$J,12-COLUMN(),FALSE)</f>
        <v>#N/A</v>
      </c>
      <c r="H24" t="e">
        <f>VLOOKUP($A24,Map!G:$J,12-COLUMN(),FALSE)</f>
        <v>#N/A</v>
      </c>
      <c r="I24" t="e">
        <f>VLOOKUP($A24,Map!H:$J,12-COLUMN(),FALSE)</f>
        <v>#N/A</v>
      </c>
      <c r="J24" t="e">
        <f>VLOOKUP($A24,Map!I:$J,12-COLUMN(),FALSE)</f>
        <v>#N/A</v>
      </c>
      <c r="K24" t="str">
        <f t="shared" si="0"/>
        <v>Mathematical Reasoning</v>
      </c>
    </row>
    <row r="25" spans="1:11" ht="12.75">
      <c r="A25" s="5">
        <v>24</v>
      </c>
      <c r="B25" s="12" t="e">
        <f ca="1">INDIRECT(ADDRESS(PercentCorrectRow,'MC Performance'!A25+5,,,"Scores"))</f>
        <v>#DIV/0!</v>
      </c>
      <c r="C25" t="e">
        <f>VLOOKUP($A25,Map!B:$J,12-COLUMN(),FALSE)</f>
        <v>#N/A</v>
      </c>
      <c r="D25" t="e">
        <f>VLOOKUP($A25,Map!C:$J,12-COLUMN(),FALSE)</f>
        <v>#N/A</v>
      </c>
      <c r="E25" t="e">
        <f>VLOOKUP($A25,Map!D:$J,12-COLUMN(),FALSE)</f>
        <v>#N/A</v>
      </c>
      <c r="F25" t="str">
        <f>VLOOKUP($A25,Map!E:$J,12-COLUMN(),FALSE)</f>
        <v>Patterns/Functions</v>
      </c>
      <c r="G25" t="e">
        <f>VLOOKUP($A25,Map!F:$J,12-COLUMN(),FALSE)</f>
        <v>#N/A</v>
      </c>
      <c r="H25" t="e">
        <f>VLOOKUP($A25,Map!G:$J,12-COLUMN(),FALSE)</f>
        <v>#N/A</v>
      </c>
      <c r="I25" t="e">
        <f>VLOOKUP($A25,Map!H:$J,12-COLUMN(),FALSE)</f>
        <v>#N/A</v>
      </c>
      <c r="J25" t="e">
        <f>VLOOKUP($A25,Map!I:$J,12-COLUMN(),FALSE)</f>
        <v>#N/A</v>
      </c>
      <c r="K25" t="str">
        <f t="shared" si="0"/>
        <v>Patterns/Functions</v>
      </c>
    </row>
    <row r="26" spans="1:11" ht="12.75">
      <c r="A26" s="5">
        <v>25</v>
      </c>
      <c r="B26" s="12" t="e">
        <f ca="1">INDIRECT(ADDRESS(PercentCorrectRow,'MC Performance'!A26+5,,,"Scores"))</f>
        <v>#DIV/0!</v>
      </c>
      <c r="C26" t="e">
        <f>VLOOKUP($A26,Map!B:$J,12-COLUMN(),FALSE)</f>
        <v>#N/A</v>
      </c>
      <c r="D26" t="e">
        <f>VLOOKUP($A26,Map!C:$J,12-COLUMN(),FALSE)</f>
        <v>#N/A</v>
      </c>
      <c r="E26" t="e">
        <f>VLOOKUP($A26,Map!D:$J,12-COLUMN(),FALSE)</f>
        <v>#N/A</v>
      </c>
      <c r="F26" t="str">
        <f>VLOOKUP($A26,Map!E:$J,12-COLUMN(),FALSE)</f>
        <v>Modeling/Multiple Representation</v>
      </c>
      <c r="G26" t="e">
        <f>VLOOKUP($A26,Map!F:$J,12-COLUMN(),FALSE)</f>
        <v>#N/A</v>
      </c>
      <c r="H26" t="e">
        <f>VLOOKUP($A26,Map!G:$J,12-COLUMN(),FALSE)</f>
        <v>#N/A</v>
      </c>
      <c r="I26" t="e">
        <f>VLOOKUP($A26,Map!H:$J,12-COLUMN(),FALSE)</f>
        <v>#N/A</v>
      </c>
      <c r="J26" t="e">
        <f>VLOOKUP($A26,Map!I:$J,12-COLUMN(),FALSE)</f>
        <v>#N/A</v>
      </c>
      <c r="K26" t="str">
        <f t="shared" si="0"/>
        <v>Modeling/Multiple Representation</v>
      </c>
    </row>
    <row r="27" spans="1:11" ht="12.75">
      <c r="A27" s="5">
        <v>26</v>
      </c>
      <c r="B27" s="12" t="e">
        <f ca="1">INDIRECT(ADDRESS(PercentCorrectRow,'MC Performance'!A27+5,,,"Scores"))</f>
        <v>#DIV/0!</v>
      </c>
      <c r="C27" t="e">
        <f>VLOOKUP($A27,Map!B:$J,12-COLUMN(),FALSE)</f>
        <v>#N/A</v>
      </c>
      <c r="D27" t="e">
        <f>VLOOKUP($A27,Map!C:$J,12-COLUMN(),FALSE)</f>
        <v>#N/A</v>
      </c>
      <c r="E27" t="e">
        <f>VLOOKUP($A27,Map!D:$J,12-COLUMN(),FALSE)</f>
        <v>#N/A</v>
      </c>
      <c r="F27" t="e">
        <f>VLOOKUP($A27,Map!E:$J,12-COLUMN(),FALSE)</f>
        <v>#N/A</v>
      </c>
      <c r="G27" t="e">
        <f>VLOOKUP($A27,Map!F:$J,12-COLUMN(),FALSE)</f>
        <v>#N/A</v>
      </c>
      <c r="H27" t="e">
        <f>VLOOKUP($A27,Map!G:$J,12-COLUMN(),FALSE)</f>
        <v>#N/A</v>
      </c>
      <c r="I27" t="str">
        <f>VLOOKUP($A27,Map!H:$J,12-COLUMN(),FALSE)</f>
        <v>Operations</v>
      </c>
      <c r="J27" t="e">
        <f>VLOOKUP($A27,Map!I:$J,12-COLUMN(),FALSE)</f>
        <v>#N/A</v>
      </c>
      <c r="K27" t="str">
        <f t="shared" si="0"/>
        <v>Operations</v>
      </c>
    </row>
    <row r="28" spans="1:11" ht="12.75">
      <c r="A28" s="5">
        <v>27</v>
      </c>
      <c r="B28" s="12" t="e">
        <f ca="1">INDIRECT(ADDRESS(PercentCorrectRow,'MC Performance'!A28+5,,,"Scores"))</f>
        <v>#DIV/0!</v>
      </c>
      <c r="C28" t="e">
        <f>VLOOKUP($A28,Map!B:$J,12-COLUMN(),FALSE)</f>
        <v>#N/A</v>
      </c>
      <c r="D28" t="str">
        <f>VLOOKUP($A28,Map!C:$J,12-COLUMN(),FALSE)</f>
        <v>Number &amp; Numeration</v>
      </c>
      <c r="E28" t="e">
        <f>VLOOKUP($A28,Map!D:$J,12-COLUMN(),FALSE)</f>
        <v>#N/A</v>
      </c>
      <c r="F28" t="e">
        <f>VLOOKUP($A28,Map!E:$J,12-COLUMN(),FALSE)</f>
        <v>#N/A</v>
      </c>
      <c r="G28" t="e">
        <f>VLOOKUP($A28,Map!F:$J,12-COLUMN(),FALSE)</f>
        <v>#N/A</v>
      </c>
      <c r="H28" t="e">
        <f>VLOOKUP($A28,Map!G:$J,12-COLUMN(),FALSE)</f>
        <v>#N/A</v>
      </c>
      <c r="I28" t="e">
        <f>VLOOKUP($A28,Map!H:$J,12-COLUMN(),FALSE)</f>
        <v>#N/A</v>
      </c>
      <c r="J28" t="e">
        <f>VLOOKUP($A28,Map!I:$J,12-COLUMN(),FALSE)</f>
        <v>#N/A</v>
      </c>
      <c r="K28" t="str">
        <f t="shared" si="0"/>
        <v>Number &amp; Numeration</v>
      </c>
    </row>
    <row r="29" spans="1:11" ht="12.75">
      <c r="A29" s="5">
        <v>28</v>
      </c>
      <c r="B29" s="12" t="e">
        <f ca="1">INDIRECT(ADDRESS(PercentCorrectRow,'MC Performance'!A29+5,,,"Scores"))</f>
        <v>#DIV/0!</v>
      </c>
      <c r="C29" t="e">
        <f>VLOOKUP($A29,Map!B:$J,12-COLUMN(),FALSE)</f>
        <v>#N/A</v>
      </c>
      <c r="D29" t="e">
        <f>VLOOKUP($A29,Map!C:$J,12-COLUMN(),FALSE)</f>
        <v>#N/A</v>
      </c>
      <c r="E29" t="str">
        <f>VLOOKUP($A29,Map!D:$J,12-COLUMN(),FALSE)</f>
        <v>Number &amp; Numeration</v>
      </c>
      <c r="F29" t="e">
        <f>VLOOKUP($A29,Map!E:$J,12-COLUMN(),FALSE)</f>
        <v>#N/A</v>
      </c>
      <c r="G29" t="e">
        <f>VLOOKUP($A29,Map!F:$J,12-COLUMN(),FALSE)</f>
        <v>#N/A</v>
      </c>
      <c r="H29" t="e">
        <f>VLOOKUP($A29,Map!G:$J,12-COLUMN(),FALSE)</f>
        <v>#N/A</v>
      </c>
      <c r="I29" t="e">
        <f>VLOOKUP($A29,Map!H:$J,12-COLUMN(),FALSE)</f>
        <v>#N/A</v>
      </c>
      <c r="J29" t="e">
        <f>VLOOKUP($A29,Map!I:$J,12-COLUMN(),FALSE)</f>
        <v>#N/A</v>
      </c>
      <c r="K29" t="str">
        <f t="shared" si="0"/>
        <v>Number &amp; Numeration</v>
      </c>
    </row>
    <row r="30" spans="1:11" ht="12.75">
      <c r="A30" s="5">
        <v>29</v>
      </c>
      <c r="B30" s="12" t="e">
        <f ca="1">INDIRECT(ADDRESS(PercentCorrectRow,'MC Performance'!A30+5,,,"Scores"))</f>
        <v>#DIV/0!</v>
      </c>
      <c r="C30" t="e">
        <f>VLOOKUP($A30,Map!B:$J,12-COLUMN(),FALSE)</f>
        <v>#N/A</v>
      </c>
      <c r="D30" t="e">
        <f>VLOOKUP($A30,Map!C:$J,12-COLUMN(),FALSE)</f>
        <v>#N/A</v>
      </c>
      <c r="E30" t="e">
        <f>VLOOKUP($A30,Map!D:$J,12-COLUMN(),FALSE)</f>
        <v>#N/A</v>
      </c>
      <c r="F30" t="e">
        <f>VLOOKUP($A30,Map!E:$J,12-COLUMN(),FALSE)</f>
        <v>#N/A</v>
      </c>
      <c r="G30" t="str">
        <f>VLOOKUP($A30,Map!F:$J,12-COLUMN(),FALSE)</f>
        <v>Measurement</v>
      </c>
      <c r="H30" t="e">
        <f>VLOOKUP($A30,Map!G:$J,12-COLUMN(),FALSE)</f>
        <v>#N/A</v>
      </c>
      <c r="I30" t="e">
        <f>VLOOKUP($A30,Map!H:$J,12-COLUMN(),FALSE)</f>
        <v>#N/A</v>
      </c>
      <c r="J30" t="e">
        <f>VLOOKUP($A30,Map!I:$J,12-COLUMN(),FALSE)</f>
        <v>#N/A</v>
      </c>
      <c r="K30" t="str">
        <f t="shared" si="0"/>
        <v>Measurement</v>
      </c>
    </row>
    <row r="31" spans="1:12" ht="12.75">
      <c r="A31" s="5">
        <v>30</v>
      </c>
      <c r="B31" s="12" t="e">
        <f ca="1">INDIRECT(ADDRESS(PercentCorrectRow,'MC Performance'!A31+5,,,"Scores"))</f>
        <v>#DIV/0!</v>
      </c>
      <c r="C31" t="e">
        <f>VLOOKUP($A31,Map!B:$J,12-COLUMN(),FALSE)</f>
        <v>#N/A</v>
      </c>
      <c r="D31" t="e">
        <f>VLOOKUP($A31,Map!C:$J,12-COLUMN(),FALSE)</f>
        <v>#N/A</v>
      </c>
      <c r="E31" t="e">
        <f>VLOOKUP($A31,Map!D:$J,12-COLUMN(),FALSE)</f>
        <v>#N/A</v>
      </c>
      <c r="F31" t="e">
        <f>VLOOKUP($A31,Map!E:$J,12-COLUMN(),FALSE)</f>
        <v>#N/A</v>
      </c>
      <c r="G31" t="e">
        <f>VLOOKUP($A31,Map!F:$J,12-COLUMN(),FALSE)</f>
        <v>#N/A</v>
      </c>
      <c r="H31" t="str">
        <f>VLOOKUP($A31,Map!G:$J,12-COLUMN(),FALSE)</f>
        <v>Measurement</v>
      </c>
      <c r="I31" t="e">
        <f>VLOOKUP($A31,Map!H:$J,12-COLUMN(),FALSE)</f>
        <v>#N/A</v>
      </c>
      <c r="J31" t="e">
        <f>VLOOKUP($A31,Map!I:$J,12-COLUMN(),FALSE)</f>
        <v>#N/A</v>
      </c>
      <c r="K31" t="str">
        <f t="shared" si="0"/>
        <v>Measurement</v>
      </c>
      <c r="L31" s="25"/>
    </row>
  </sheetData>
  <conditionalFormatting sqref="C2:J31">
    <cfRule type="cellIs" priority="1" dxfId="7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Sendhil Revuluri</dc:creator>
  <cp:keywords/>
  <dc:description/>
  <cp:lastModifiedBy>Sendhil Revuluri</cp:lastModifiedBy>
  <cp:lastPrinted>2006-06-16T15:05:09Z</cp:lastPrinted>
  <dcterms:created xsi:type="dcterms:W3CDTF">2005-06-16T13:14:31Z</dcterms:created>
  <dcterms:modified xsi:type="dcterms:W3CDTF">2008-06-19T19:36:52Z</dcterms:modified>
  <cp:category/>
  <cp:version/>
  <cp:contentType/>
  <cp:contentStatus/>
</cp:coreProperties>
</file>